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Лист1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<sst xmlns="http://schemas.openxmlformats.org/spreadsheetml/2006/main" count="1542" uniqueCount="990">
  <si>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</si>
  <si>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</si>
  <si>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</si>
  <si>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</si>
  <si>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</si>
  <si>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</si>
  <si>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</si>
  <si>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</si>
  <si>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</si>
  <si>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</si>
  <si>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</si>
  <si>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</si>
  <si>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</si>
  <si>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</si>
  <si>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</si>
  <si>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</si>
  <si>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</si>
  <si>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</si>
  <si>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</si>
  <si>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</si>
  <si>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</si>
  <si>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</si>
  <si>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</si>
  <si>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</si>
  <si>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</si>
  <si>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</si>
  <si>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</si>
  <si>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</si>
  <si>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</si>
  <si>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</si>
  <si>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</si>
  <si>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</si>
  <si>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</si>
  <si>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</si>
  <si>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</si>
  <si>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</si>
  <si>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</si>
  <si>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</si>
  <si>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</si>
  <si>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</si>
  <si>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ºÔì²ð¸ </t>
    </r>
    <r>
      <rPr>
        <b/>
        <i/>
        <sz val="14"/>
        <rFont val="Arial LatArm"/>
        <family val="2"/>
      </rPr>
      <t xml:space="preserve"> Ð²Ø²ÚÜøÆ</t>
    </r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</si>
  <si>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</si>
  <si>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</si>
  <si>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</si>
  <si>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</si>
  <si>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</si>
  <si>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</si>
  <si>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</si>
  <si>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</si>
  <si>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</si>
  <si>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</si>
  <si>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</si>
  <si>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</si>
  <si>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</si>
  <si>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</si>
  <si>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</si>
  <si>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</si>
  <si>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</si>
  <si>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</si>
  <si>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</si>
  <si>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</si>
  <si>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</si>
  <si>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</si>
  <si>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</si>
  <si>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</si>
  <si>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</si>
  <si>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</si>
  <si>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</si>
  <si>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</si>
  <si>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</si>
  <si>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</si>
  <si>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</si>
  <si>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</si>
  <si>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</si>
  <si>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</si>
  <si>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</si>
  <si>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</si>
  <si>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</si>
  <si>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</si>
  <si>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</si>
  <si>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</si>
  <si>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</si>
  <si>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</si>
  <si>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</si>
  <si>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</si>
  <si>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</si>
  <si>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</si>
  <si>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</si>
  <si>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</si>
  <si>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</si>
  <si>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</si>
  <si>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</si>
  <si>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</si>
  <si>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</si>
  <si>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</si>
  <si>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</si>
  <si>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</si>
  <si>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</si>
  <si>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</si>
  <si>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</si>
  <si>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</si>
  <si>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</si>
  <si>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</si>
  <si>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</si>
  <si>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</si>
  <si>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</si>
  <si>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</si>
  <si>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</si>
  <si>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</si>
  <si>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</si>
  <si>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</si>
  <si>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</si>
  <si>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</si>
  <si>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</si>
  <si>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</si>
  <si>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</si>
  <si>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</si>
  <si>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</si>
  <si>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</si>
  <si>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</si>
  <si>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</si>
  <si>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</si>
  <si>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</si>
  <si>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</si>
  <si>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</si>
  <si>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</si>
  <si>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</si>
  <si>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</si>
  <si>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</si>
  <si>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</si>
  <si>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</si>
  <si>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</si>
  <si>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</si>
  <si>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</si>
  <si>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</si>
  <si>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</si>
  <si>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</si>
  <si>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</si>
  <si>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</si>
  <si>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</si>
  <si>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</si>
  <si>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</si>
  <si>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</si>
  <si>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</si>
  <si>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</si>
  <si>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</si>
  <si>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</si>
  <si>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</si>
  <si>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</si>
  <si>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</si>
  <si>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</si>
  <si>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</si>
  <si>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</si>
  <si>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</si>
  <si>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</si>
  <si>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</si>
  <si>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</si>
  <si>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</si>
  <si>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</si>
  <si>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</si>
  <si>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</si>
  <si>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</si>
  <si>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</si>
  <si>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</si>
  <si>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</si>
  <si>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</si>
  <si>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</si>
  <si>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</si>
  <si>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</si>
  <si>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</si>
  <si>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</si>
  <si>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</si>
  <si>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</si>
  <si>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</si>
  <si>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</si>
  <si>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</si>
  <si>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</si>
  <si>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</si>
  <si>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</si>
  <si>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</si>
  <si>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</si>
  <si>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</si>
  <si>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</si>
  <si>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</si>
  <si>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</si>
  <si>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</si>
  <si>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</si>
  <si>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</si>
  <si>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</si>
  <si>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</si>
  <si>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</si>
  <si>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</si>
  <si>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</si>
  <si>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</si>
  <si>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</si>
  <si>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</si>
  <si>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</si>
  <si>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</si>
  <si>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</si>
  <si>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</si>
  <si>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</si>
  <si>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</si>
  <si>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</si>
  <si>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</si>
  <si>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</si>
  <si>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</si>
  <si>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</si>
  <si>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</si>
  <si>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</si>
  <si>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</si>
  <si>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</si>
  <si>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</si>
  <si>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</si>
  <si>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</si>
  <si>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</si>
  <si>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</si>
  <si>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</si>
  <si>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</si>
  <si>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</si>
  <si>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</si>
  <si>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</si>
  <si>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</si>
  <si>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</si>
  <si>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</si>
  <si>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</si>
  <si>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</si>
  <si>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</si>
  <si>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</si>
  <si>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</si>
  <si>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</si>
  <si>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</si>
  <si>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</si>
  <si>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</si>
  <si>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</si>
  <si>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</si>
  <si>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</si>
  <si>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</si>
  <si>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</si>
  <si>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</si>
  <si>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</si>
  <si>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</si>
  <si>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</si>
  <si>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</si>
  <si>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</si>
  <si>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</si>
  <si>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</si>
  <si>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</si>
  <si>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</si>
  <si>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</si>
  <si>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</si>
  <si>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</si>
  <si>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</si>
  <si>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</si>
  <si>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</si>
  <si>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</si>
  <si>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</si>
  <si>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</si>
  <si>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</si>
  <si>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</si>
  <si>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</si>
  <si>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</si>
  <si>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</si>
  <si>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</si>
  <si>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</si>
  <si>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</si>
  <si>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</si>
  <si>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</si>
  <si>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</si>
  <si>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</si>
  <si>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</si>
  <si>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</si>
  <si>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</si>
  <si>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</si>
  <si>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</si>
  <si>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</si>
  <si>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</si>
  <si>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</si>
  <si>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</si>
  <si>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</si>
  <si>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</si>
  <si>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</si>
  <si>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</si>
  <si>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</si>
  <si>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</si>
  <si>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</si>
  <si>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</si>
  <si>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</si>
  <si>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</si>
  <si>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</si>
  <si>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</si>
  <si>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</si>
  <si>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</si>
  <si>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</si>
  <si>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</si>
  <si>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</si>
  <si>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</si>
  <si>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</si>
  <si>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</si>
  <si>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</si>
  <si>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</si>
  <si>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</si>
  <si>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</si>
  <si>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</si>
  <si>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</si>
  <si>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</si>
  <si>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</si>
  <si>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</si>
  <si>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</si>
  <si>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</si>
  <si>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</si>
  <si>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</si>
  <si>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</si>
  <si>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</si>
  <si>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</si>
  <si>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</si>
  <si>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</si>
  <si>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</si>
  <si>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</si>
  <si>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</si>
  <si>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</si>
  <si>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</si>
  <si>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</si>
  <si>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</si>
  <si>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</si>
  <si>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</si>
  <si>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</si>
  <si>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</si>
  <si>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</si>
  <si>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</si>
  <si>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</si>
  <si>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</si>
  <si>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</si>
  <si>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</si>
  <si>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</si>
  <si>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</si>
  <si>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</si>
  <si>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</si>
  <si>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</si>
  <si>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</si>
  <si>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</si>
  <si>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</si>
  <si>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</si>
  <si>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</si>
  <si>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</si>
  <si>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</si>
  <si>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</si>
  <si>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</si>
  <si>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</si>
  <si>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</si>
  <si>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</si>
  <si>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</si>
  <si>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</si>
  <si>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</si>
  <si>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</si>
  <si>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</si>
  <si>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</si>
  <si>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</si>
  <si>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</si>
  <si>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</si>
  <si>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</si>
  <si>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</si>
  <si>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</si>
  <si>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</si>
  <si>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</si>
  <si>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</si>
  <si>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</si>
  <si>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</si>
  <si>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</si>
  <si>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</si>
  <si>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</si>
  <si>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</si>
  <si>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</si>
  <si>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</si>
  <si>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</si>
  <si>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</si>
  <si>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</si>
  <si>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</si>
  <si>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</si>
  <si>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</si>
  <si>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</si>
  <si>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</si>
  <si>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</si>
  <si>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</si>
  <si>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</si>
  <si>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</si>
  <si>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</si>
  <si>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</si>
  <si>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</si>
  <si>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</si>
  <si>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</si>
  <si>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</si>
  <si>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</si>
  <si>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</si>
  <si>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</si>
  <si>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</si>
  <si>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</si>
  <si>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</si>
  <si>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</si>
  <si>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</si>
  <si>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</si>
  <si>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</si>
  <si>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</si>
  <si>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</si>
  <si>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</si>
  <si>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</si>
  <si>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</si>
  <si>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</si>
  <si>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</si>
  <si>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</si>
  <si>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</si>
  <si>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</si>
  <si>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</si>
  <si>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</si>
  <si>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</si>
  <si>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</si>
  <si>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</si>
  <si>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</si>
  <si>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</si>
  <si>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</si>
  <si>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</si>
  <si>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</si>
  <si>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</si>
  <si>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</si>
  <si>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</si>
  <si>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</si>
  <si>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</si>
  <si>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</si>
  <si>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</si>
  <si>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</si>
  <si>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</si>
  <si>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</si>
  <si>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</si>
  <si>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</si>
  <si>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</si>
  <si>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</si>
  <si>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</si>
  <si>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</si>
  <si>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</si>
  <si>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</si>
  <si>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</si>
  <si>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</si>
  <si>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</si>
  <si>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</si>
  <si>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</si>
  <si>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</si>
  <si>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</si>
  <si>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</si>
  <si>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</si>
  <si>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</si>
  <si>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</si>
  <si>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</si>
  <si>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</si>
  <si>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</si>
  <si>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</si>
  <si>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</si>
  <si>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</si>
  <si>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</si>
  <si>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</si>
  <si>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</si>
  <si>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</si>
  <si>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</si>
  <si>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</si>
  <si>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</si>
  <si>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</si>
  <si>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</si>
  <si>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</si>
  <si>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</si>
  <si>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</si>
  <si>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</si>
  <si>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</si>
  <si>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</si>
  <si>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</si>
  <si>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</si>
  <si>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</si>
  <si>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</si>
  <si>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</si>
  <si>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</si>
  <si>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</si>
  <si>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</si>
  <si>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</si>
  <si>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</si>
  <si>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</si>
  <si>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</si>
  <si>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</si>
  <si>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</si>
  <si>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</si>
  <si>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</si>
  <si>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Ð²Ø²ÚÜøÆ ÔºÎ²ì²ðª                                          Ü.Ê.  ê²ð¶êÚ²Ü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</si>
  <si>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</si>
  <si>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</si>
  <si>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</si>
  <si>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</si>
  <si>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</si>
  <si>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</si>
  <si>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</si>
  <si>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</si>
  <si>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</si>
  <si>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</si>
  <si>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</si>
  <si>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</si>
  <si>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</si>
  <si>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</si>
  <si>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</si>
  <si>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</si>
  <si>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</si>
  <si>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</si>
  <si>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</si>
  <si>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</si>
  <si>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</si>
  <si>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</si>
  <si>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</si>
  <si>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</si>
  <si>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</si>
  <si>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</si>
  <si>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</si>
  <si>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</si>
  <si>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</si>
  <si>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</si>
  <si>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</si>
  <si>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</si>
  <si>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</si>
  <si>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</si>
  <si>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</si>
  <si>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</si>
  <si>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</si>
  <si>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</si>
  <si>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</si>
  <si>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</si>
  <si>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</si>
  <si>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</si>
  <si>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</si>
  <si>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</si>
  <si>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</si>
  <si>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</si>
  <si>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</si>
  <si>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</si>
  <si>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</si>
  <si>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</si>
  <si>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</si>
  <si>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</si>
  <si>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</si>
  <si>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</si>
  <si>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</si>
  <si>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</si>
  <si>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</si>
  <si>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</si>
  <si>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</si>
  <si>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</si>
  <si>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</si>
  <si>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</si>
  <si>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</si>
  <si>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</si>
  <si>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</si>
  <si>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</si>
  <si>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</si>
  <si>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</si>
  <si>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</si>
  <si>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</si>
  <si>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</si>
  <si>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</si>
  <si>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</si>
  <si>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</si>
  <si>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</si>
  <si>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</si>
  <si>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</si>
  <si>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</si>
  <si>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</si>
  <si>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</si>
  <si>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</si>
  <si>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</si>
  <si>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</si>
  <si>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</si>
  <si>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</si>
  <si>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</si>
  <si>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</si>
  <si>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</si>
  <si>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</si>
  <si>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</si>
  <si>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</si>
  <si>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</si>
  <si>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</si>
  <si>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</si>
  <si>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</si>
  <si>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</si>
  <si>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</si>
  <si>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</si>
  <si>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</si>
  <si>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</si>
  <si>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</si>
  <si>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</si>
  <si>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</si>
  <si>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</si>
  <si>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</si>
  <si>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</si>
  <si>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</si>
  <si>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</si>
  <si>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</si>
  <si>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</si>
  <si>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</si>
  <si>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</si>
  <si>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</si>
  <si>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</si>
  <si>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</si>
  <si>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</si>
  <si>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</si>
  <si>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</si>
  <si>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</si>
  <si>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</si>
  <si>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</si>
  <si>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</si>
  <si>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</si>
  <si>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</si>
  <si>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</si>
  <si>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</si>
  <si>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</si>
  <si>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</si>
  <si>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</si>
  <si>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</si>
  <si>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</si>
  <si>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</si>
  <si>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</si>
  <si>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</si>
  <si>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</si>
  <si>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</si>
  <si>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</si>
  <si>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</si>
  <si>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</si>
  <si>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</si>
  <si>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</si>
  <si>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</si>
  <si>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</si>
  <si>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</si>
  <si>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</si>
  <si>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</si>
  <si>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</si>
  <si>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</si>
  <si>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</si>
  <si>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</si>
  <si>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</si>
  <si>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</si>
  <si>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</si>
  <si>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</si>
  <si>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</si>
  <si>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</si>
  <si>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</si>
  <si>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</si>
  <si>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</si>
  <si>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</si>
  <si>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</si>
  <si>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</si>
  <si>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</si>
  <si>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</si>
  <si>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</si>
  <si>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</si>
  <si>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</si>
  <si>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</si>
  <si>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</si>
  <si>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</si>
  <si>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</si>
  <si>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</si>
  <si>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</si>
  <si>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</si>
  <si>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</si>
  <si>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</si>
  <si>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</si>
  <si>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</si>
  <si>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</si>
  <si>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</si>
  <si>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</si>
  <si>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</si>
  <si>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</si>
  <si>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</si>
  <si>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</si>
  <si>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</si>
  <si>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</si>
  <si>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</si>
  <si>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</si>
  <si>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</si>
  <si>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</si>
  <si>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</si>
  <si>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</si>
  <si>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</si>
  <si>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</si>
  <si>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</si>
  <si>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</si>
  <si>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</si>
  <si>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</si>
  <si>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</si>
  <si>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</si>
  <si>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</si>
  <si>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</si>
  <si>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</si>
  <si>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</si>
  <si>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</si>
  <si>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</si>
  <si>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</si>
  <si>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</si>
  <si>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</si>
  <si>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</si>
  <si>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</si>
  <si>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</si>
  <si>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</si>
  <si>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</si>
  <si>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</si>
  <si>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</si>
  <si>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</si>
  <si>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</si>
  <si>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</si>
  <si>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</si>
  <si>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</si>
  <si>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</si>
  <si>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</si>
  <si>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</si>
  <si>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</si>
  <si>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</si>
  <si>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</si>
  <si>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</si>
  <si>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</si>
  <si>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</si>
  <si>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</si>
  <si>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</si>
  <si>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</si>
  <si>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</si>
  <si>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</si>
  <si>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</si>
  <si>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</si>
  <si>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</si>
  <si>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</si>
  <si>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</si>
  <si>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</si>
  <si>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</si>
  <si>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</si>
  <si>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</si>
  <si>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</si>
  <si>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</si>
  <si>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</si>
  <si>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</si>
  <si>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</si>
  <si>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</si>
  <si>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</si>
  <si>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</si>
  <si>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</si>
  <si>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</si>
  <si>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</si>
  <si>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</si>
  <si>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</si>
  <si>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</si>
  <si>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</si>
  <si>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</si>
  <si>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</si>
  <si>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</si>
  <si>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</si>
  <si>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</si>
  <si>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</si>
  <si>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</si>
  <si>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</si>
  <si>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</si>
  <si>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</si>
  <si>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</si>
  <si>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</si>
  <si>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</si>
  <si>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</si>
  <si>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</si>
  <si>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</si>
  <si>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</si>
  <si>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</si>
  <si>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</si>
  <si>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</si>
  <si>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</si>
  <si>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</si>
  <si>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</si>
  <si>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</si>
  <si>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</si>
  <si>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</si>
  <si>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</si>
  <si>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</si>
  <si>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</si>
  <si>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</si>
  <si>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</si>
  <si>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</si>
  <si>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</si>
  <si>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</si>
  <si>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</si>
  <si>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</si>
  <si>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</si>
  <si>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</si>
  <si>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</si>
  <si>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</si>
  <si>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</si>
  <si>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</si>
  <si>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</si>
  <si>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</si>
  <si>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</si>
  <si>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</si>
  <si>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</si>
  <si>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</si>
  <si>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</si>
  <si>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</si>
  <si>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</si>
  <si>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</si>
  <si>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</si>
  <si>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</si>
  <si>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</si>
  <si>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</si>
  <si>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</si>
  <si>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</si>
  <si>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</si>
  <si>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</si>
  <si>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</si>
  <si>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</si>
  <si>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</si>
  <si>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</si>
  <si>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</si>
  <si>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</si>
  <si>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</si>
  <si>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</si>
  <si>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</si>
  <si>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</si>
  <si>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</si>
  <si>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</si>
  <si>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</si>
  <si>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</si>
  <si>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</si>
  <si>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</si>
  <si>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</si>
  <si>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</si>
  <si>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</si>
  <si>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</si>
  <si>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</si>
  <si>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</si>
  <si>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</si>
  <si>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</si>
  <si>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</si>
  <si>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</si>
  <si>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</si>
  <si>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</si>
  <si>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</si>
  <si>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</si>
  <si>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</si>
  <si>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</si>
  <si>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</si>
  <si>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</si>
  <si>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</si>
  <si>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</si>
  <si>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</si>
  <si>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</si>
  <si>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</si>
  <si>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</si>
  <si>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</si>
  <si>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</si>
  <si>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</si>
  <si>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</si>
  <si>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</si>
  <si>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</si>
  <si>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</si>
  <si>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</si>
  <si>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</si>
  <si>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</si>
  <si>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</si>
  <si>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</si>
  <si>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</si>
  <si>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</si>
  <si>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</si>
  <si>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</si>
  <si>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</si>
  <si>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</si>
  <si>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</si>
  <si>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</si>
  <si>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</si>
  <si>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</si>
  <si>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</si>
  <si>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</si>
  <si>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</si>
  <si>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</si>
  <si>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</si>
  <si>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</si>
  <si>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</si>
  <si>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</si>
  <si>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</si>
  <si>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</si>
  <si>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</si>
  <si>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</si>
  <si>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</si>
  <si>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</si>
  <si>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</si>
  <si>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</si>
  <si>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</si>
  <si>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</si>
  <si>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</si>
  <si>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</si>
  <si>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</si>
  <si>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</si>
  <si>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</si>
  <si>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</si>
  <si>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</si>
  <si>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</si>
  <si>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</si>
  <si>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</si>
  <si>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</si>
  <si>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</si>
  <si>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</si>
  <si>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</si>
  <si>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</si>
  <si>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</si>
  <si>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</si>
  <si>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</si>
  <si>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</si>
  <si>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</si>
  <si>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</si>
  <si>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</si>
  <si>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</si>
  <si>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</si>
  <si>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</si>
  <si>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</si>
  <si>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</si>
  <si>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</si>
  <si>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</si>
  <si>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</si>
  <si>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</si>
  <si>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</si>
  <si>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</si>
  <si>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</si>
  <si>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</si>
  <si>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</si>
  <si>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</si>
  <si>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</si>
  <si>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</si>
  <si>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</si>
  <si>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</si>
  <si>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</si>
  <si>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</si>
  <si>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</si>
  <si>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</si>
  <si>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</si>
  <si>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</si>
  <si>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</si>
  <si>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</si>
  <si>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</si>
  <si>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</si>
  <si>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</si>
  <si>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</si>
  <si>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</si>
  <si>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</si>
  <si>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</si>
  <si>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</si>
  <si>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</si>
  <si>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</si>
  <si>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</si>
  <si>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</si>
  <si>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</si>
  <si>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</si>
  <si>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</si>
  <si>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</si>
  <si>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</si>
  <si>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</si>
  <si>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</si>
  <si>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</si>
  <si>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</si>
  <si>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</si>
  <si>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</si>
  <si>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</si>
  <si>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</si>
  <si>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</si>
  <si>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</si>
  <si>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</si>
  <si>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</si>
  <si>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</si>
  <si>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</si>
  <si>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</si>
  <si>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</si>
  <si>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</si>
  <si>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</si>
  <si>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</si>
  <si>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</si>
  <si>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</si>
  <si>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</si>
  <si>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</si>
  <si>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</si>
  <si>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</si>
  <si>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</si>
  <si>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</si>
  <si>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</si>
  <si>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</si>
  <si>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</si>
  <si>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</si>
  <si>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</si>
  <si>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2018 Âì²Î²ÜÆ ´Úàôæº</t>
  </si>
  <si>
    <t>Շարադրված է նոր խմբագրությամբ</t>
  </si>
  <si>
    <t xml:space="preserve">ºÕí³ñ¹ Ñ³Ù³ÛÝùÇ ³í³·³Ýáõ 2018  Ãí³Ï³ÝÇ ÑáõÝí³ñÇ 22-Ç  N 2-Ü  áñáßÙ³Ý </t>
  </si>
  <si>
    <t xml:space="preserve">ºÕí³ñ¹ Ñ³Ù³ÛÝùÇ ³í³·³Ýáõ 2018 Ãí³Ï³ÝÇ ÑáõÝí³ñÇ 22-Ç  N 2-Ü  áñáßÙ³Ý  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</si>
</sst>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Х¤ЦЂ.&quot;;\-#,##0\ &quot;Х¤ЦЂ.&quot;"/>
    <numFmt numFmtId="165" formatCode="#,##0\ &quot;Х¤ЦЂ.&quot;;[Red]\-#,##0\ &quot;Х¤ЦЂ.&quot;"/>
    <numFmt numFmtId="166" formatCode="#,##0.00\ &quot;Х¤ЦЂ.&quot;;\-#,##0.00\ &quot;Х¤ЦЂ.&quot;"/>
    <numFmt numFmtId="167" formatCode="#,##0.00\ &quot;Х¤ЦЂ.&quot;;[Red]\-#,##0.00\ &quot;Х¤ЦЂ.&quot;"/>
    <numFmt numFmtId="168" formatCode="_-* #,##0\ &quot;Х¤ЦЂ.&quot;_-;\-* #,##0\ &quot;Х¤ЦЂ.&quot;_-;_-* &quot;-&quot;\ &quot;Х¤ЦЂ.&quot;_-;_-@_-"/>
    <numFmt numFmtId="169" formatCode="_-* #,##0\ _Х_¤_Ц_Ђ_._-;\-* #,##0\ _Х_¤_Ц_Ђ_._-;_-* &quot;-&quot;\ _Х_¤_Ц_Ђ_._-;_-@_-"/>
    <numFmt numFmtId="170" formatCode="_-* #,##0.00\ &quot;Х¤ЦЂ.&quot;_-;\-* #,##0.00\ &quot;Х¤ЦЂ.&quot;_-;_-* &quot;-&quot;??\ &quot;Х¤ЦЂ.&quot;_-;_-@_-"/>
    <numFmt numFmtId="171" formatCode="_-* #,##0.00\ _Х_¤_Ц_Ђ_._-;\-* #,##0.00\ _Х_¤_Ц_Ђ_._-;_-* &quot;-&quot;??\ _Х_¤_Ц_Ђ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b/>
      <i/>
      <sz val="14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/>
    </xf>
    <xf numFmtId="201" fontId="1" fillId="37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4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6" borderId="10" xfId="0" applyNumberFormat="1" applyFont="1" applyFill="1" applyBorder="1" applyAlignment="1">
      <alignment horizontal="right" vertical="center" wrapText="1"/>
    </xf>
    <xf numFmtId="213" fontId="2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4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1868150" y="30251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9" sqref="A9:J9"/>
    </sheetView>
  </sheetViews>
  <sheetFormatPr defaultColWidth="9.140625" defaultRowHeight="12.75"/>
  <sheetData>
    <row r="1" spans="1:9" ht="20.25">
      <c r="A1" s="226" t="s">
        <v>736</v>
      </c>
      <c r="B1" s="226"/>
      <c r="C1" s="226"/>
      <c r="D1" s="226"/>
      <c r="E1" s="226"/>
      <c r="F1" s="226"/>
      <c r="G1" s="226"/>
      <c r="H1" s="226"/>
      <c r="I1" s="226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27" t="s">
        <v>40</v>
      </c>
      <c r="B3" s="227"/>
      <c r="C3" s="227"/>
      <c r="D3" s="227"/>
      <c r="E3" s="227"/>
      <c r="F3" s="227"/>
      <c r="G3" s="227"/>
      <c r="H3" s="227"/>
      <c r="I3" s="227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31" t="s">
        <v>986</v>
      </c>
      <c r="B5" s="231"/>
      <c r="C5" s="231"/>
      <c r="D5" s="231"/>
      <c r="E5" s="231"/>
      <c r="F5" s="231"/>
      <c r="G5" s="231"/>
      <c r="H5" s="231"/>
      <c r="I5" s="231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28"/>
      <c r="B7" s="228"/>
      <c r="C7" s="228"/>
      <c r="D7" s="228"/>
      <c r="E7" s="228"/>
      <c r="F7" s="228"/>
      <c r="G7" s="228"/>
      <c r="H7" s="228"/>
      <c r="I7" s="228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10" s="10" customFormat="1" ht="30.75" customHeight="1">
      <c r="A9" s="232" t="s">
        <v>989</v>
      </c>
      <c r="B9" s="232"/>
      <c r="C9" s="232"/>
      <c r="D9" s="232"/>
      <c r="E9" s="232"/>
      <c r="F9" s="232"/>
      <c r="G9" s="232"/>
      <c r="H9" s="232"/>
      <c r="I9" s="232"/>
      <c r="J9" s="232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28" t="s">
        <v>987</v>
      </c>
      <c r="B11" s="228"/>
      <c r="C11" s="228"/>
      <c r="D11" s="228"/>
      <c r="E11" s="228"/>
      <c r="F11" s="228"/>
      <c r="G11" s="228"/>
      <c r="H11" s="228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30" t="s">
        <v>981</v>
      </c>
      <c r="B14" s="230"/>
      <c r="C14" s="230"/>
      <c r="D14" s="230"/>
      <c r="E14" s="230"/>
      <c r="F14" s="230"/>
      <c r="G14" s="230"/>
      <c r="H14" s="230"/>
      <c r="I14" s="230"/>
    </row>
    <row r="15" spans="1:9" ht="12.75">
      <c r="A15" s="229" t="s">
        <v>982</v>
      </c>
      <c r="B15" s="229"/>
      <c r="C15" s="229"/>
      <c r="D15" s="229"/>
      <c r="E15" s="229"/>
      <c r="F15" s="229"/>
      <c r="G15" s="229"/>
      <c r="H15" s="229"/>
      <c r="I15" s="229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487</v>
      </c>
      <c r="D17" s="207"/>
      <c r="E17" s="208"/>
      <c r="F17" s="208"/>
      <c r="G17" s="208"/>
      <c r="H17" s="198"/>
      <c r="I17" s="198"/>
    </row>
    <row r="18" spans="4:7" ht="12.75">
      <c r="D18" s="225"/>
      <c r="E18" s="225"/>
      <c r="F18" s="225"/>
      <c r="G18" s="225"/>
    </row>
    <row r="19" spans="4:7" ht="12.75">
      <c r="D19" s="209"/>
      <c r="E19" s="209"/>
      <c r="F19" s="209"/>
      <c r="G19" s="209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11:H11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showGridLines="0" zoomScalePageLayoutView="70" workbookViewId="0" topLeftCell="A1">
      <selection activeCell="A2" sqref="A2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0.140625" style="58" customWidth="1" collapsed="1"/>
    <col min="5" max="5" width="10.421875" style="56" bestFit="1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33" t="s">
        <v>159</v>
      </c>
      <c r="B1" s="233"/>
      <c r="C1" s="233"/>
      <c r="D1" s="233"/>
      <c r="E1" s="233"/>
      <c r="F1" s="233"/>
    </row>
    <row r="2" spans="1:9" s="10" customFormat="1" ht="18">
      <c r="A2" s="220" t="s">
        <v>988</v>
      </c>
      <c r="B2" s="220"/>
      <c r="C2" s="220"/>
      <c r="D2" s="220"/>
      <c r="E2" s="220"/>
      <c r="F2" s="220"/>
      <c r="G2" s="204"/>
      <c r="H2" s="204"/>
      <c r="I2" s="204"/>
    </row>
    <row r="3" spans="1:256" s="1" customFormat="1" ht="15">
      <c r="A3" s="206"/>
      <c r="B3" s="206"/>
      <c r="C3" s="206"/>
      <c r="D3" s="215"/>
      <c r="F3" s="206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6" s="41" customFormat="1" ht="15">
      <c r="A4" s="234" t="s">
        <v>850</v>
      </c>
      <c r="B4" s="234"/>
      <c r="C4" s="234"/>
      <c r="D4" s="234"/>
      <c r="E4" s="234"/>
      <c r="F4" s="234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532</v>
      </c>
      <c r="K6" s="45">
        <v>5</v>
      </c>
    </row>
    <row r="7" spans="1:6" ht="12.75">
      <c r="A7" s="235" t="s">
        <v>285</v>
      </c>
      <c r="B7" s="235" t="s">
        <v>769</v>
      </c>
      <c r="C7" s="235" t="s">
        <v>284</v>
      </c>
      <c r="D7" s="235" t="s">
        <v>296</v>
      </c>
      <c r="E7" s="159" t="s">
        <v>221</v>
      </c>
      <c r="F7" s="159"/>
    </row>
    <row r="8" spans="1:6" ht="24">
      <c r="A8" s="235"/>
      <c r="B8" s="235"/>
      <c r="C8" s="235"/>
      <c r="D8" s="235"/>
      <c r="E8" s="82" t="s">
        <v>286</v>
      </c>
      <c r="F8" s="82" t="s">
        <v>287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528</v>
      </c>
      <c r="B10" s="191" t="s">
        <v>197</v>
      </c>
      <c r="C10" s="48"/>
      <c r="D10" s="155">
        <f>SUM(E10)</f>
        <v>619000</v>
      </c>
      <c r="E10" s="175">
        <f>SUM(E11,E54,E73)</f>
        <v>619000</v>
      </c>
      <c r="F10" s="175">
        <f>SUM(F11,F54,F73,F101)</f>
        <v>0</v>
      </c>
    </row>
    <row r="11" spans="1:6" s="50" customFormat="1" ht="14.25" customHeight="1">
      <c r="A11" s="156" t="s">
        <v>529</v>
      </c>
      <c r="B11" s="192" t="s">
        <v>198</v>
      </c>
      <c r="C11" s="55">
        <v>7100</v>
      </c>
      <c r="D11" s="155">
        <f aca="true" t="shared" si="0" ref="D11:D17">SUM(E11:F11)</f>
        <v>161658.5</v>
      </c>
      <c r="E11" s="175">
        <f>SUM(E12,E15,E17,E44,E48)</f>
        <v>161658.5</v>
      </c>
      <c r="F11" s="47" t="s">
        <v>537</v>
      </c>
    </row>
    <row r="12" spans="1:6" s="50" customFormat="1" ht="29.25" customHeight="1">
      <c r="A12" s="156" t="s">
        <v>317</v>
      </c>
      <c r="B12" s="192" t="s">
        <v>190</v>
      </c>
      <c r="C12" s="55">
        <v>7131</v>
      </c>
      <c r="D12" s="155">
        <f t="shared" si="0"/>
        <v>89311</v>
      </c>
      <c r="E12" s="175">
        <f>SUM(E13:E14)</f>
        <v>89311</v>
      </c>
      <c r="F12" s="47" t="s">
        <v>537</v>
      </c>
    </row>
    <row r="13" spans="1:6" ht="27" customHeight="1">
      <c r="A13" s="51" t="s">
        <v>851</v>
      </c>
      <c r="B13" s="193" t="s">
        <v>770</v>
      </c>
      <c r="C13" s="47"/>
      <c r="D13" s="155">
        <f t="shared" si="0"/>
        <v>37326.5</v>
      </c>
      <c r="E13" s="202">
        <v>37326.5</v>
      </c>
      <c r="F13" s="47" t="s">
        <v>537</v>
      </c>
    </row>
    <row r="14" spans="1:6" ht="27" customHeight="1">
      <c r="A14" s="51" t="s">
        <v>852</v>
      </c>
      <c r="B14" s="193" t="s">
        <v>771</v>
      </c>
      <c r="C14" s="47"/>
      <c r="D14" s="155">
        <f t="shared" si="0"/>
        <v>51984.5</v>
      </c>
      <c r="E14" s="202">
        <v>51984.5</v>
      </c>
      <c r="F14" s="47" t="s">
        <v>537</v>
      </c>
    </row>
    <row r="15" spans="1:6" s="50" customFormat="1" ht="15" customHeight="1">
      <c r="A15" s="156" t="s">
        <v>318</v>
      </c>
      <c r="B15" s="192" t="s">
        <v>191</v>
      </c>
      <c r="C15" s="55">
        <v>7136</v>
      </c>
      <c r="D15" s="155">
        <f t="shared" si="0"/>
        <v>57569.5</v>
      </c>
      <c r="E15" s="175">
        <f>SUM(E16)</f>
        <v>57569.5</v>
      </c>
      <c r="F15" s="47" t="s">
        <v>537</v>
      </c>
    </row>
    <row r="16" spans="1:6" ht="12.75">
      <c r="A16" s="51" t="s">
        <v>853</v>
      </c>
      <c r="B16" s="193" t="s">
        <v>772</v>
      </c>
      <c r="C16" s="47"/>
      <c r="D16" s="155">
        <f t="shared" si="0"/>
        <v>57569.5</v>
      </c>
      <c r="E16" s="202">
        <v>57569.5</v>
      </c>
      <c r="F16" s="47" t="s">
        <v>537</v>
      </c>
    </row>
    <row r="17" spans="1:6" s="50" customFormat="1" ht="26.25" customHeight="1">
      <c r="A17" s="156" t="s">
        <v>321</v>
      </c>
      <c r="B17" s="192" t="s">
        <v>192</v>
      </c>
      <c r="C17" s="55">
        <v>7145</v>
      </c>
      <c r="D17" s="155">
        <f t="shared" si="0"/>
        <v>8568</v>
      </c>
      <c r="E17" s="175">
        <f>SUM(E18)</f>
        <v>8568</v>
      </c>
      <c r="F17" s="47" t="s">
        <v>537</v>
      </c>
    </row>
    <row r="18" spans="1:6" ht="14.25" customHeight="1">
      <c r="A18" s="51" t="s">
        <v>854</v>
      </c>
      <c r="B18" s="193" t="s">
        <v>199</v>
      </c>
      <c r="C18" s="47">
        <v>71452</v>
      </c>
      <c r="D18" s="147">
        <f>SUM(E18:F18)</f>
        <v>8568</v>
      </c>
      <c r="E18" s="174">
        <f>SUM(E19,E22,E23,E24,E25,E26,E27,E34,E35,E36,E37,E38+E39+E40+E42+E43+E41)</f>
        <v>8568</v>
      </c>
      <c r="F18" s="47" t="s">
        <v>537</v>
      </c>
    </row>
    <row r="19" spans="1:6" s="44" customFormat="1" ht="38.25" customHeight="1">
      <c r="A19" s="51" t="s">
        <v>855</v>
      </c>
      <c r="B19" s="194" t="s">
        <v>200</v>
      </c>
      <c r="C19" s="47"/>
      <c r="D19" s="147">
        <f>SUM(E19:F19)</f>
        <v>1666</v>
      </c>
      <c r="E19" s="147">
        <f>E20+E21</f>
        <v>1666</v>
      </c>
      <c r="F19" s="47" t="s">
        <v>537</v>
      </c>
    </row>
    <row r="20" spans="1:6" s="44" customFormat="1" ht="12.75">
      <c r="A20" s="51" t="s">
        <v>856</v>
      </c>
      <c r="B20" s="194" t="s">
        <v>773</v>
      </c>
      <c r="C20" s="47"/>
      <c r="D20" s="147">
        <f aca="true" t="shared" si="1" ref="D20:D37">SUM(E20:F20)</f>
        <v>1566</v>
      </c>
      <c r="E20" s="147">
        <v>1566</v>
      </c>
      <c r="F20" s="47" t="s">
        <v>537</v>
      </c>
    </row>
    <row r="21" spans="1:6" s="44" customFormat="1" ht="12.75" customHeight="1">
      <c r="A21" s="51" t="s">
        <v>857</v>
      </c>
      <c r="B21" s="194" t="s">
        <v>774</v>
      </c>
      <c r="C21" s="47"/>
      <c r="D21" s="147">
        <f t="shared" si="1"/>
        <v>100</v>
      </c>
      <c r="E21" s="147">
        <v>100</v>
      </c>
      <c r="F21" s="47" t="s">
        <v>537</v>
      </c>
    </row>
    <row r="22" spans="1:6" s="44" customFormat="1" ht="76.5" customHeight="1">
      <c r="A22" s="51" t="s">
        <v>858</v>
      </c>
      <c r="B22" s="194" t="s">
        <v>807</v>
      </c>
      <c r="C22" s="47"/>
      <c r="D22" s="147">
        <f t="shared" si="1"/>
        <v>255</v>
      </c>
      <c r="E22" s="147">
        <v>255</v>
      </c>
      <c r="F22" s="47" t="s">
        <v>537</v>
      </c>
    </row>
    <row r="23" spans="1:6" s="44" customFormat="1" ht="38.25">
      <c r="A23" s="49" t="s">
        <v>859</v>
      </c>
      <c r="B23" s="194" t="s">
        <v>775</v>
      </c>
      <c r="C23" s="47"/>
      <c r="D23" s="147">
        <f t="shared" si="1"/>
        <v>72</v>
      </c>
      <c r="E23" s="147">
        <v>72</v>
      </c>
      <c r="F23" s="47" t="s">
        <v>537</v>
      </c>
    </row>
    <row r="24" spans="1:6" s="44" customFormat="1" ht="51" customHeight="1">
      <c r="A24" s="51" t="s">
        <v>860</v>
      </c>
      <c r="B24" s="194" t="s">
        <v>433</v>
      </c>
      <c r="C24" s="47"/>
      <c r="D24" s="147">
        <f t="shared" si="1"/>
        <v>1828</v>
      </c>
      <c r="E24" s="147">
        <v>1828</v>
      </c>
      <c r="F24" s="47" t="s">
        <v>537</v>
      </c>
    </row>
    <row r="25" spans="1:6" s="44" customFormat="1" ht="25.5">
      <c r="A25" s="51" t="s">
        <v>861</v>
      </c>
      <c r="B25" s="194" t="s">
        <v>776</v>
      </c>
      <c r="C25" s="47"/>
      <c r="D25" s="147">
        <f t="shared" si="1"/>
        <v>0</v>
      </c>
      <c r="E25" s="147">
        <v>0</v>
      </c>
      <c r="F25" s="47" t="s">
        <v>537</v>
      </c>
    </row>
    <row r="26" spans="1:6" s="44" customFormat="1" ht="81" customHeight="1">
      <c r="A26" s="51" t="s">
        <v>862</v>
      </c>
      <c r="B26" s="194" t="s">
        <v>973</v>
      </c>
      <c r="C26" s="47"/>
      <c r="D26" s="147">
        <f t="shared" si="1"/>
        <v>1850</v>
      </c>
      <c r="E26" s="147">
        <v>1850</v>
      </c>
      <c r="F26" s="47" t="s">
        <v>537</v>
      </c>
    </row>
    <row r="27" spans="1:6" s="44" customFormat="1" ht="63.75">
      <c r="A27" s="51" t="s">
        <v>863</v>
      </c>
      <c r="B27" s="194" t="s">
        <v>434</v>
      </c>
      <c r="C27" s="47"/>
      <c r="D27" s="147">
        <f t="shared" si="1"/>
        <v>0</v>
      </c>
      <c r="E27" s="174">
        <v>0</v>
      </c>
      <c r="F27" s="47" t="s">
        <v>537</v>
      </c>
    </row>
    <row r="28" spans="1:6" s="44" customFormat="1" ht="12.75" hidden="1">
      <c r="A28" s="51"/>
      <c r="B28" s="194" t="s">
        <v>342</v>
      </c>
      <c r="C28" s="47"/>
      <c r="D28" s="147"/>
      <c r="E28" s="147"/>
      <c r="F28" s="47"/>
    </row>
    <row r="29" spans="1:6" s="44" customFormat="1" ht="25.5" hidden="1">
      <c r="A29" s="51"/>
      <c r="B29" s="194" t="s">
        <v>343</v>
      </c>
      <c r="C29" s="47"/>
      <c r="D29" s="147"/>
      <c r="E29" s="147"/>
      <c r="F29" s="47"/>
    </row>
    <row r="30" spans="1:6" s="44" customFormat="1" ht="12.75" hidden="1">
      <c r="A30" s="51"/>
      <c r="B30" s="194" t="s">
        <v>344</v>
      </c>
      <c r="C30" s="47"/>
      <c r="D30" s="147"/>
      <c r="E30" s="147"/>
      <c r="F30" s="47"/>
    </row>
    <row r="31" spans="1:6" s="44" customFormat="1" ht="12.75" hidden="1">
      <c r="A31" s="51"/>
      <c r="B31" s="194" t="s">
        <v>345</v>
      </c>
      <c r="C31" s="47"/>
      <c r="D31" s="147"/>
      <c r="E31" s="147"/>
      <c r="F31" s="47"/>
    </row>
    <row r="32" spans="1:6" s="44" customFormat="1" ht="12.75" hidden="1">
      <c r="A32" s="51"/>
      <c r="B32" s="194" t="s">
        <v>346</v>
      </c>
      <c r="C32" s="47"/>
      <c r="D32" s="147"/>
      <c r="E32" s="147"/>
      <c r="F32" s="47"/>
    </row>
    <row r="33" spans="1:6" s="44" customFormat="1" ht="12.75" hidden="1">
      <c r="A33" s="51"/>
      <c r="B33" s="194" t="s">
        <v>347</v>
      </c>
      <c r="C33" s="47"/>
      <c r="D33" s="147"/>
      <c r="E33" s="147"/>
      <c r="F33" s="47"/>
    </row>
    <row r="34" spans="1:6" s="44" customFormat="1" ht="38.25" customHeight="1">
      <c r="A34" s="51" t="s">
        <v>864</v>
      </c>
      <c r="B34" s="194" t="s">
        <v>435</v>
      </c>
      <c r="C34" s="47"/>
      <c r="D34" s="147">
        <f t="shared" si="1"/>
        <v>0</v>
      </c>
      <c r="E34" s="147">
        <v>0</v>
      </c>
      <c r="F34" s="47" t="s">
        <v>537</v>
      </c>
    </row>
    <row r="35" spans="1:6" s="44" customFormat="1" ht="25.5">
      <c r="A35" s="51" t="s">
        <v>865</v>
      </c>
      <c r="B35" s="194" t="s">
        <v>436</v>
      </c>
      <c r="C35" s="47"/>
      <c r="D35" s="147">
        <f t="shared" si="1"/>
        <v>1180</v>
      </c>
      <c r="E35" s="147">
        <v>1180</v>
      </c>
      <c r="F35" s="47" t="s">
        <v>537</v>
      </c>
    </row>
    <row r="36" spans="1:6" s="44" customFormat="1" ht="25.5">
      <c r="A36" s="51" t="s">
        <v>866</v>
      </c>
      <c r="B36" s="194" t="s">
        <v>437</v>
      </c>
      <c r="C36" s="47"/>
      <c r="D36" s="147">
        <f t="shared" si="1"/>
        <v>0</v>
      </c>
      <c r="E36" s="147">
        <v>0</v>
      </c>
      <c r="F36" s="47" t="s">
        <v>537</v>
      </c>
    </row>
    <row r="37" spans="1:6" s="44" customFormat="1" ht="52.5" customHeight="1">
      <c r="A37" s="51" t="s">
        <v>867</v>
      </c>
      <c r="B37" s="194" t="s">
        <v>438</v>
      </c>
      <c r="C37" s="47"/>
      <c r="D37" s="147">
        <f t="shared" si="1"/>
        <v>105</v>
      </c>
      <c r="E37" s="147">
        <v>105</v>
      </c>
      <c r="F37" s="47" t="s">
        <v>537</v>
      </c>
    </row>
    <row r="38" spans="1:6" s="44" customFormat="1" ht="27.75" customHeight="1">
      <c r="A38" s="51" t="s">
        <v>215</v>
      </c>
      <c r="B38" s="194" t="s">
        <v>439</v>
      </c>
      <c r="C38" s="47"/>
      <c r="D38" s="147">
        <f>SUM(E38:F38)</f>
        <v>50</v>
      </c>
      <c r="E38" s="147">
        <v>50</v>
      </c>
      <c r="F38" s="47" t="s">
        <v>537</v>
      </c>
    </row>
    <row r="39" spans="1:6" s="44" customFormat="1" ht="27.75" customHeight="1">
      <c r="A39" s="49" t="s">
        <v>970</v>
      </c>
      <c r="B39" s="194" t="s">
        <v>985</v>
      </c>
      <c r="C39" s="47"/>
      <c r="D39" s="147">
        <f>SUM(E39:F39)</f>
        <v>900</v>
      </c>
      <c r="E39" s="147">
        <v>900</v>
      </c>
      <c r="F39" s="47" t="s">
        <v>537</v>
      </c>
    </row>
    <row r="40" spans="1:6" s="44" customFormat="1" ht="43.5" customHeight="1">
      <c r="A40" s="49" t="s">
        <v>971</v>
      </c>
      <c r="B40" s="194" t="s">
        <v>972</v>
      </c>
      <c r="C40" s="47"/>
      <c r="D40" s="147">
        <f>SUM(E40:F40)</f>
        <v>210</v>
      </c>
      <c r="E40" s="147">
        <v>210</v>
      </c>
      <c r="F40" s="47" t="s">
        <v>537</v>
      </c>
    </row>
    <row r="41" spans="1:6" s="44" customFormat="1" ht="36.75" customHeight="1">
      <c r="A41" s="49" t="s">
        <v>978</v>
      </c>
      <c r="B41" s="217" t="s">
        <v>983</v>
      </c>
      <c r="C41" s="47"/>
      <c r="D41" s="147">
        <f>SUM(E41:F41)</f>
        <v>102</v>
      </c>
      <c r="E41" s="147">
        <v>102</v>
      </c>
      <c r="F41" s="47" t="s">
        <v>537</v>
      </c>
    </row>
    <row r="42" spans="1:6" s="44" customFormat="1" ht="36.75" customHeight="1">
      <c r="A42" s="49"/>
      <c r="B42" s="218" t="s">
        <v>984</v>
      </c>
      <c r="C42" s="47"/>
      <c r="D42" s="147">
        <f aca="true" t="shared" si="2" ref="D42:D47">SUM(E42:F42)</f>
        <v>200</v>
      </c>
      <c r="E42" s="147">
        <v>200</v>
      </c>
      <c r="F42" s="47" t="s">
        <v>537</v>
      </c>
    </row>
    <row r="43" spans="1:6" s="44" customFormat="1" ht="60.75" customHeight="1">
      <c r="A43" s="49" t="s">
        <v>979</v>
      </c>
      <c r="B43" s="219" t="s">
        <v>980</v>
      </c>
      <c r="C43" s="47"/>
      <c r="D43" s="147">
        <f t="shared" si="2"/>
        <v>150</v>
      </c>
      <c r="E43" s="147">
        <v>150</v>
      </c>
      <c r="F43" s="47" t="s">
        <v>537</v>
      </c>
    </row>
    <row r="44" spans="1:6" s="50" customFormat="1" ht="26.25" customHeight="1">
      <c r="A44" s="156" t="s">
        <v>868</v>
      </c>
      <c r="B44" s="192" t="s">
        <v>737</v>
      </c>
      <c r="C44" s="55">
        <v>7146</v>
      </c>
      <c r="D44" s="147">
        <f t="shared" si="2"/>
        <v>6210</v>
      </c>
      <c r="E44" s="175">
        <f>SUM(E45)</f>
        <v>6210</v>
      </c>
      <c r="F44" s="47" t="s">
        <v>537</v>
      </c>
    </row>
    <row r="45" spans="1:6" ht="14.25" customHeight="1">
      <c r="A45" s="51" t="s">
        <v>869</v>
      </c>
      <c r="B45" s="193" t="s">
        <v>201</v>
      </c>
      <c r="C45" s="47"/>
      <c r="D45" s="147">
        <f t="shared" si="2"/>
        <v>6210</v>
      </c>
      <c r="E45" s="174">
        <f>SUM(E46:E47)</f>
        <v>6210</v>
      </c>
      <c r="F45" s="47" t="s">
        <v>537</v>
      </c>
    </row>
    <row r="46" spans="1:6" s="44" customFormat="1" ht="77.25" customHeight="1">
      <c r="A46" s="51" t="s">
        <v>870</v>
      </c>
      <c r="B46" s="194" t="s">
        <v>777</v>
      </c>
      <c r="C46" s="47"/>
      <c r="D46" s="147">
        <f t="shared" si="2"/>
        <v>3210</v>
      </c>
      <c r="E46" s="147">
        <v>3210</v>
      </c>
      <c r="F46" s="47" t="s">
        <v>537</v>
      </c>
    </row>
    <row r="47" spans="1:6" s="44" customFormat="1" ht="75.75" customHeight="1">
      <c r="A47" s="49" t="s">
        <v>871</v>
      </c>
      <c r="B47" s="194" t="s">
        <v>193</v>
      </c>
      <c r="C47" s="47"/>
      <c r="D47" s="147">
        <f t="shared" si="2"/>
        <v>3000</v>
      </c>
      <c r="E47" s="147">
        <v>3000</v>
      </c>
      <c r="F47" s="47" t="s">
        <v>537</v>
      </c>
    </row>
    <row r="48" spans="1:6" s="50" customFormat="1" ht="14.25" customHeight="1">
      <c r="A48" s="156" t="s">
        <v>872</v>
      </c>
      <c r="B48" s="192" t="s">
        <v>202</v>
      </c>
      <c r="C48" s="55">
        <v>7161</v>
      </c>
      <c r="D48" s="155">
        <f aca="true" t="shared" si="3" ref="D48:D97">SUM(E48:F48)</f>
        <v>0</v>
      </c>
      <c r="E48" s="175">
        <f>SUM(E49+E53)</f>
        <v>0</v>
      </c>
      <c r="F48" s="47" t="s">
        <v>537</v>
      </c>
    </row>
    <row r="49" spans="1:6" ht="38.25" customHeight="1">
      <c r="A49" s="51" t="s">
        <v>873</v>
      </c>
      <c r="B49" s="193" t="s">
        <v>203</v>
      </c>
      <c r="C49" s="47"/>
      <c r="D49" s="155">
        <f t="shared" si="3"/>
        <v>0</v>
      </c>
      <c r="E49" s="174">
        <f>SUM(E50:E52)</f>
        <v>0</v>
      </c>
      <c r="F49" s="47" t="s">
        <v>537</v>
      </c>
    </row>
    <row r="50" spans="1:6" s="44" customFormat="1" ht="12.75">
      <c r="A50" s="52" t="s">
        <v>874</v>
      </c>
      <c r="B50" s="194" t="s">
        <v>778</v>
      </c>
      <c r="C50" s="47"/>
      <c r="D50" s="155">
        <f t="shared" si="3"/>
        <v>0</v>
      </c>
      <c r="E50" s="147"/>
      <c r="F50" s="47" t="s">
        <v>537</v>
      </c>
    </row>
    <row r="51" spans="1:6" s="44" customFormat="1" ht="12.75">
      <c r="A51" s="52" t="s">
        <v>875</v>
      </c>
      <c r="B51" s="194" t="s">
        <v>412</v>
      </c>
      <c r="C51" s="47"/>
      <c r="D51" s="155">
        <f t="shared" si="3"/>
        <v>0</v>
      </c>
      <c r="E51" s="147"/>
      <c r="F51" s="47" t="s">
        <v>537</v>
      </c>
    </row>
    <row r="52" spans="1:6" s="44" customFormat="1" ht="25.5">
      <c r="A52" s="52" t="s">
        <v>876</v>
      </c>
      <c r="B52" s="194" t="s">
        <v>440</v>
      </c>
      <c r="C52" s="47"/>
      <c r="D52" s="155">
        <f t="shared" si="3"/>
        <v>0</v>
      </c>
      <c r="E52" s="147"/>
      <c r="F52" s="47" t="s">
        <v>537</v>
      </c>
    </row>
    <row r="53" spans="1:6" s="44" customFormat="1" ht="64.5" customHeight="1">
      <c r="A53" s="52" t="s">
        <v>600</v>
      </c>
      <c r="B53" s="194" t="s">
        <v>955</v>
      </c>
      <c r="C53" s="47"/>
      <c r="D53" s="147">
        <f t="shared" si="3"/>
        <v>0</v>
      </c>
      <c r="E53" s="147"/>
      <c r="F53" s="47" t="s">
        <v>537</v>
      </c>
    </row>
    <row r="54" spans="1:6" s="50" customFormat="1" ht="13.5" customHeight="1">
      <c r="A54" s="156" t="s">
        <v>530</v>
      </c>
      <c r="B54" s="192" t="s">
        <v>204</v>
      </c>
      <c r="C54" s="55">
        <v>7300</v>
      </c>
      <c r="D54" s="147">
        <f t="shared" si="3"/>
        <v>342239</v>
      </c>
      <c r="E54" s="175">
        <f>SUM(E55+E59+E63)</f>
        <v>342239</v>
      </c>
      <c r="F54" s="175">
        <f>SUM(F57+F61+F70)</f>
        <v>0</v>
      </c>
    </row>
    <row r="55" spans="1:6" s="50" customFormat="1" ht="27.75" customHeight="1">
      <c r="A55" s="156" t="s">
        <v>324</v>
      </c>
      <c r="B55" s="192" t="s">
        <v>546</v>
      </c>
      <c r="C55" s="55">
        <v>7311</v>
      </c>
      <c r="D55" s="147">
        <f t="shared" si="3"/>
        <v>0</v>
      </c>
      <c r="E55" s="175">
        <f>SUM(E56)</f>
        <v>0</v>
      </c>
      <c r="F55" s="47" t="s">
        <v>537</v>
      </c>
    </row>
    <row r="56" spans="1:6" ht="52.5" customHeight="1">
      <c r="A56" s="51" t="s">
        <v>877</v>
      </c>
      <c r="B56" s="193" t="s">
        <v>212</v>
      </c>
      <c r="C56" s="53"/>
      <c r="D56" s="147">
        <f t="shared" si="3"/>
        <v>0</v>
      </c>
      <c r="E56" s="147"/>
      <c r="F56" s="47" t="s">
        <v>537</v>
      </c>
    </row>
    <row r="57" spans="1:6" s="50" customFormat="1" ht="27.75" customHeight="1">
      <c r="A57" s="157" t="s">
        <v>325</v>
      </c>
      <c r="B57" s="192" t="s">
        <v>194</v>
      </c>
      <c r="C57" s="158">
        <v>7312</v>
      </c>
      <c r="D57" s="147">
        <f t="shared" si="3"/>
        <v>0</v>
      </c>
      <c r="E57" s="47" t="s">
        <v>537</v>
      </c>
      <c r="F57" s="174">
        <f>SUM(F58)</f>
        <v>0</v>
      </c>
    </row>
    <row r="58" spans="1:6" ht="52.5" customHeight="1">
      <c r="A58" s="49" t="s">
        <v>326</v>
      </c>
      <c r="B58" s="193" t="s">
        <v>213</v>
      </c>
      <c r="C58" s="53"/>
      <c r="D58" s="147">
        <f t="shared" si="3"/>
        <v>0</v>
      </c>
      <c r="E58" s="47" t="s">
        <v>537</v>
      </c>
      <c r="F58" s="147"/>
    </row>
    <row r="59" spans="1:6" s="50" customFormat="1" ht="38.25">
      <c r="A59" s="157" t="s">
        <v>878</v>
      </c>
      <c r="B59" s="192" t="s">
        <v>195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537</v>
      </c>
    </row>
    <row r="60" spans="1:6" ht="51">
      <c r="A60" s="51" t="s">
        <v>879</v>
      </c>
      <c r="B60" s="193" t="s">
        <v>779</v>
      </c>
      <c r="C60" s="53"/>
      <c r="D60" s="147">
        <f t="shared" si="3"/>
        <v>0</v>
      </c>
      <c r="E60" s="147"/>
      <c r="F60" s="47" t="s">
        <v>537</v>
      </c>
    </row>
    <row r="61" spans="1:6" s="50" customFormat="1" ht="38.25">
      <c r="A61" s="157" t="s">
        <v>880</v>
      </c>
      <c r="B61" s="192" t="s">
        <v>196</v>
      </c>
      <c r="C61" s="158">
        <v>7322</v>
      </c>
      <c r="D61" s="147">
        <f t="shared" si="3"/>
        <v>0</v>
      </c>
      <c r="E61" s="47" t="s">
        <v>537</v>
      </c>
      <c r="F61" s="174">
        <f>SUM(F62)</f>
        <v>0</v>
      </c>
    </row>
    <row r="62" spans="1:6" ht="51">
      <c r="A62" s="51" t="s">
        <v>881</v>
      </c>
      <c r="B62" s="193" t="s">
        <v>780</v>
      </c>
      <c r="C62" s="53"/>
      <c r="D62" s="147">
        <f t="shared" si="3"/>
        <v>0</v>
      </c>
      <c r="E62" s="47" t="s">
        <v>537</v>
      </c>
      <c r="F62" s="147"/>
    </row>
    <row r="63" spans="1:6" s="50" customFormat="1" ht="26.25" customHeight="1">
      <c r="A63" s="156" t="s">
        <v>882</v>
      </c>
      <c r="B63" s="192" t="s">
        <v>205</v>
      </c>
      <c r="C63" s="55">
        <v>7331</v>
      </c>
      <c r="D63" s="147">
        <f t="shared" si="3"/>
        <v>342239</v>
      </c>
      <c r="E63" s="175">
        <f>SUM(E64+E65+E68+E69)</f>
        <v>342239</v>
      </c>
      <c r="F63" s="47" t="s">
        <v>537</v>
      </c>
    </row>
    <row r="64" spans="1:6" ht="29.25" customHeight="1">
      <c r="A64" s="51" t="s">
        <v>883</v>
      </c>
      <c r="B64" s="193" t="s">
        <v>781</v>
      </c>
      <c r="C64" s="47"/>
      <c r="D64" s="147">
        <f t="shared" si="3"/>
        <v>339438.5</v>
      </c>
      <c r="E64" s="147">
        <v>339438.5</v>
      </c>
      <c r="F64" s="47" t="s">
        <v>537</v>
      </c>
    </row>
    <row r="65" spans="1:6" ht="38.25">
      <c r="A65" s="51" t="s">
        <v>884</v>
      </c>
      <c r="B65" s="193" t="s">
        <v>808</v>
      </c>
      <c r="C65" s="53"/>
      <c r="D65" s="147">
        <f t="shared" si="3"/>
        <v>0</v>
      </c>
      <c r="E65" s="174">
        <f>SUM(E66+E67)</f>
        <v>0</v>
      </c>
      <c r="F65" s="47" t="s">
        <v>537</v>
      </c>
    </row>
    <row r="66" spans="1:6" ht="51">
      <c r="A66" s="51" t="s">
        <v>885</v>
      </c>
      <c r="B66" s="194" t="s">
        <v>782</v>
      </c>
      <c r="C66" s="47"/>
      <c r="D66" s="147">
        <f t="shared" si="3"/>
        <v>0</v>
      </c>
      <c r="E66" s="147">
        <v>0</v>
      </c>
      <c r="F66" s="47" t="s">
        <v>537</v>
      </c>
    </row>
    <row r="67" spans="1:6" ht="25.5">
      <c r="A67" s="51" t="s">
        <v>886</v>
      </c>
      <c r="B67" s="194" t="s">
        <v>809</v>
      </c>
      <c r="C67" s="47"/>
      <c r="D67" s="147">
        <f t="shared" si="3"/>
        <v>0</v>
      </c>
      <c r="E67" s="147">
        <v>0</v>
      </c>
      <c r="F67" s="47" t="s">
        <v>537</v>
      </c>
    </row>
    <row r="68" spans="1:6" ht="38.25">
      <c r="A68" s="51" t="s">
        <v>887</v>
      </c>
      <c r="B68" s="193" t="s">
        <v>810</v>
      </c>
      <c r="C68" s="53"/>
      <c r="D68" s="147">
        <f t="shared" si="3"/>
        <v>2800.5</v>
      </c>
      <c r="E68" s="147">
        <v>2800.5</v>
      </c>
      <c r="F68" s="47" t="s">
        <v>537</v>
      </c>
    </row>
    <row r="69" spans="1:6" ht="38.25">
      <c r="A69" s="51" t="s">
        <v>888</v>
      </c>
      <c r="B69" s="193" t="s">
        <v>974</v>
      </c>
      <c r="C69" s="53"/>
      <c r="D69" s="147">
        <f t="shared" si="3"/>
        <v>0</v>
      </c>
      <c r="E69" s="147"/>
      <c r="F69" s="47" t="s">
        <v>537</v>
      </c>
    </row>
    <row r="70" spans="1:6" s="50" customFormat="1" ht="27" customHeight="1">
      <c r="A70" s="156" t="s">
        <v>889</v>
      </c>
      <c r="B70" s="192" t="s">
        <v>206</v>
      </c>
      <c r="C70" s="55">
        <v>7332</v>
      </c>
      <c r="D70" s="147">
        <f t="shared" si="3"/>
        <v>0</v>
      </c>
      <c r="E70" s="47" t="s">
        <v>537</v>
      </c>
      <c r="F70" s="174">
        <f>SUM(F71:F72)</f>
        <v>0</v>
      </c>
    </row>
    <row r="71" spans="1:6" ht="38.25">
      <c r="A71" s="51" t="s">
        <v>890</v>
      </c>
      <c r="B71" s="193" t="s">
        <v>843</v>
      </c>
      <c r="C71" s="53"/>
      <c r="D71" s="147">
        <f t="shared" si="3"/>
        <v>0</v>
      </c>
      <c r="E71" s="47" t="s">
        <v>537</v>
      </c>
      <c r="F71" s="147"/>
    </row>
    <row r="72" spans="1:6" ht="38.25">
      <c r="A72" s="51" t="s">
        <v>891</v>
      </c>
      <c r="B72" s="193" t="s">
        <v>975</v>
      </c>
      <c r="C72" s="53"/>
      <c r="D72" s="147">
        <f t="shared" si="3"/>
        <v>0</v>
      </c>
      <c r="E72" s="47" t="s">
        <v>537</v>
      </c>
      <c r="F72" s="147"/>
    </row>
    <row r="73" spans="1:6" s="50" customFormat="1" ht="13.5" customHeight="1">
      <c r="A73" s="156" t="s">
        <v>531</v>
      </c>
      <c r="B73" s="192" t="s">
        <v>793</v>
      </c>
      <c r="C73" s="55">
        <v>7400</v>
      </c>
      <c r="D73" s="147">
        <f t="shared" si="3"/>
        <v>115102.5</v>
      </c>
      <c r="E73" s="175">
        <f>SUM(E76+E78+E83+E87+E90+E93+E99)</f>
        <v>115102.5</v>
      </c>
      <c r="F73" s="175">
        <f>SUM(F74+F96)</f>
        <v>0</v>
      </c>
    </row>
    <row r="74" spans="1:6" s="50" customFormat="1" ht="12.75">
      <c r="A74" s="156" t="s">
        <v>330</v>
      </c>
      <c r="B74" s="192" t="s">
        <v>210</v>
      </c>
      <c r="C74" s="55">
        <v>7411</v>
      </c>
      <c r="D74" s="147">
        <f t="shared" si="3"/>
        <v>0</v>
      </c>
      <c r="E74" s="47" t="s">
        <v>537</v>
      </c>
      <c r="F74" s="174">
        <f>SUM(F75)</f>
        <v>0</v>
      </c>
    </row>
    <row r="75" spans="1:6" ht="39" customHeight="1">
      <c r="A75" s="51" t="s">
        <v>892</v>
      </c>
      <c r="B75" s="193" t="s">
        <v>811</v>
      </c>
      <c r="C75" s="53"/>
      <c r="D75" s="147">
        <f t="shared" si="3"/>
        <v>0</v>
      </c>
      <c r="E75" s="47" t="s">
        <v>537</v>
      </c>
      <c r="F75" s="147"/>
    </row>
    <row r="76" spans="1:6" s="50" customFormat="1" ht="12.75">
      <c r="A76" s="156" t="s">
        <v>893</v>
      </c>
      <c r="B76" s="192" t="s">
        <v>211</v>
      </c>
      <c r="C76" s="55">
        <v>7412</v>
      </c>
      <c r="D76" s="147">
        <f t="shared" si="3"/>
        <v>0</v>
      </c>
      <c r="E76" s="175">
        <f>SUM(E77)</f>
        <v>0</v>
      </c>
      <c r="F76" s="47" t="s">
        <v>537</v>
      </c>
    </row>
    <row r="77" spans="1:6" ht="38.25">
      <c r="A77" s="51" t="s">
        <v>894</v>
      </c>
      <c r="B77" s="193" t="s">
        <v>812</v>
      </c>
      <c r="C77" s="53"/>
      <c r="D77" s="147">
        <f t="shared" si="3"/>
        <v>0</v>
      </c>
      <c r="E77" s="147"/>
      <c r="F77" s="47" t="s">
        <v>537</v>
      </c>
    </row>
    <row r="78" spans="1:6" s="50" customFormat="1" ht="14.25" customHeight="1">
      <c r="A78" s="156" t="s">
        <v>895</v>
      </c>
      <c r="B78" s="192" t="s">
        <v>207</v>
      </c>
      <c r="C78" s="55">
        <v>7415</v>
      </c>
      <c r="D78" s="147">
        <f t="shared" si="3"/>
        <v>24755.5</v>
      </c>
      <c r="E78" s="175">
        <f>SUM(E79:E82)</f>
        <v>24755.5</v>
      </c>
      <c r="F78" s="47" t="s">
        <v>537</v>
      </c>
    </row>
    <row r="79" spans="1:6" ht="29.25" customHeight="1">
      <c r="A79" s="51" t="s">
        <v>896</v>
      </c>
      <c r="B79" s="193" t="s">
        <v>813</v>
      </c>
      <c r="C79" s="53"/>
      <c r="D79" s="147">
        <f t="shared" si="3"/>
        <v>21203.5</v>
      </c>
      <c r="E79" s="147">
        <v>21203.5</v>
      </c>
      <c r="F79" s="47" t="s">
        <v>537</v>
      </c>
    </row>
    <row r="80" spans="1:6" ht="38.25">
      <c r="A80" s="51" t="s">
        <v>897</v>
      </c>
      <c r="B80" s="193" t="s">
        <v>814</v>
      </c>
      <c r="C80" s="53"/>
      <c r="D80" s="147">
        <f t="shared" si="3"/>
        <v>0</v>
      </c>
      <c r="E80" s="147"/>
      <c r="F80" s="47" t="s">
        <v>537</v>
      </c>
    </row>
    <row r="81" spans="1:6" ht="51">
      <c r="A81" s="51" t="s">
        <v>898</v>
      </c>
      <c r="B81" s="193" t="s">
        <v>844</v>
      </c>
      <c r="C81" s="53"/>
      <c r="D81" s="147">
        <f t="shared" si="3"/>
        <v>0</v>
      </c>
      <c r="E81" s="147"/>
      <c r="F81" s="47" t="s">
        <v>537</v>
      </c>
    </row>
    <row r="82" spans="1:6" ht="12.75">
      <c r="A82" s="49" t="s">
        <v>705</v>
      </c>
      <c r="B82" s="193" t="s">
        <v>845</v>
      </c>
      <c r="C82" s="53"/>
      <c r="D82" s="147">
        <f t="shared" si="3"/>
        <v>3552</v>
      </c>
      <c r="E82" s="147">
        <v>3552</v>
      </c>
      <c r="F82" s="47" t="s">
        <v>537</v>
      </c>
    </row>
    <row r="83" spans="1:6" s="50" customFormat="1" ht="38.25" customHeight="1">
      <c r="A83" s="156" t="s">
        <v>706</v>
      </c>
      <c r="B83" s="192" t="s">
        <v>815</v>
      </c>
      <c r="C83" s="55">
        <v>7421</v>
      </c>
      <c r="D83" s="147">
        <f t="shared" si="3"/>
        <v>5357</v>
      </c>
      <c r="E83" s="175">
        <f>SUM(E84:E86)</f>
        <v>5357</v>
      </c>
      <c r="F83" s="47" t="s">
        <v>537</v>
      </c>
    </row>
    <row r="84" spans="1:6" ht="78" customHeight="1">
      <c r="A84" s="51" t="s">
        <v>707</v>
      </c>
      <c r="B84" s="193" t="s">
        <v>794</v>
      </c>
      <c r="C84" s="53"/>
      <c r="D84" s="147">
        <f t="shared" si="3"/>
        <v>0</v>
      </c>
      <c r="E84" s="147"/>
      <c r="F84" s="47" t="s">
        <v>537</v>
      </c>
    </row>
    <row r="85" spans="1:6" s="50" customFormat="1" ht="52.5" customHeight="1">
      <c r="A85" s="51" t="s">
        <v>441</v>
      </c>
      <c r="B85" s="193" t="s">
        <v>214</v>
      </c>
      <c r="C85" s="47"/>
      <c r="D85" s="147">
        <f t="shared" si="3"/>
        <v>5357</v>
      </c>
      <c r="E85" s="147">
        <v>5357</v>
      </c>
      <c r="F85" s="47" t="s">
        <v>537</v>
      </c>
    </row>
    <row r="86" spans="1:6" s="50" customFormat="1" ht="64.5" customHeight="1">
      <c r="A86" s="49" t="s">
        <v>795</v>
      </c>
      <c r="B86" s="193" t="s">
        <v>816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899</v>
      </c>
      <c r="B87" s="192" t="s">
        <v>796</v>
      </c>
      <c r="C87" s="55">
        <v>7422</v>
      </c>
      <c r="D87" s="147">
        <f t="shared" si="3"/>
        <v>81310</v>
      </c>
      <c r="E87" s="175">
        <f>SUM(E88:E89)</f>
        <v>81310</v>
      </c>
      <c r="F87" s="47" t="s">
        <v>537</v>
      </c>
    </row>
    <row r="88" spans="1:6" s="50" customFormat="1" ht="12.75">
      <c r="A88" s="51" t="s">
        <v>900</v>
      </c>
      <c r="B88" s="193" t="s">
        <v>846</v>
      </c>
      <c r="C88" s="54"/>
      <c r="D88" s="147">
        <f>SUM(E88:F88)</f>
        <v>80510</v>
      </c>
      <c r="E88" s="147">
        <v>80510</v>
      </c>
      <c r="F88" s="47" t="s">
        <v>537</v>
      </c>
    </row>
    <row r="89" spans="1:6" ht="27" customHeight="1">
      <c r="A89" s="51" t="s">
        <v>901</v>
      </c>
      <c r="B89" s="193" t="s">
        <v>847</v>
      </c>
      <c r="C89" s="47"/>
      <c r="D89" s="147">
        <f t="shared" si="3"/>
        <v>800</v>
      </c>
      <c r="E89" s="147">
        <v>800</v>
      </c>
      <c r="F89" s="47" t="s">
        <v>537</v>
      </c>
    </row>
    <row r="90" spans="1:6" s="50" customFormat="1" ht="15" customHeight="1">
      <c r="A90" s="156" t="s">
        <v>902</v>
      </c>
      <c r="B90" s="192" t="s">
        <v>208</v>
      </c>
      <c r="C90" s="55">
        <v>7431</v>
      </c>
      <c r="D90" s="147">
        <f t="shared" si="3"/>
        <v>0</v>
      </c>
      <c r="E90" s="175">
        <f>SUM(E91:E92)</f>
        <v>0</v>
      </c>
      <c r="F90" s="47" t="s">
        <v>537</v>
      </c>
    </row>
    <row r="91" spans="1:6" ht="53.25" customHeight="1">
      <c r="A91" s="51" t="s">
        <v>903</v>
      </c>
      <c r="B91" s="193" t="s">
        <v>543</v>
      </c>
      <c r="C91" s="53"/>
      <c r="D91" s="147">
        <f t="shared" si="3"/>
        <v>0</v>
      </c>
      <c r="E91" s="147"/>
      <c r="F91" s="47" t="s">
        <v>537</v>
      </c>
    </row>
    <row r="92" spans="1:6" s="50" customFormat="1" ht="38.25">
      <c r="A92" s="51" t="s">
        <v>904</v>
      </c>
      <c r="B92" s="193" t="s">
        <v>442</v>
      </c>
      <c r="C92" s="53"/>
      <c r="D92" s="147">
        <f t="shared" si="3"/>
        <v>0</v>
      </c>
      <c r="E92" s="147"/>
      <c r="F92" s="47" t="s">
        <v>537</v>
      </c>
    </row>
    <row r="93" spans="1:6" s="50" customFormat="1" ht="27" customHeight="1">
      <c r="A93" s="156" t="s">
        <v>905</v>
      </c>
      <c r="B93" s="192" t="s">
        <v>6</v>
      </c>
      <c r="C93" s="55">
        <v>7441</v>
      </c>
      <c r="D93" s="147">
        <f t="shared" si="3"/>
        <v>0</v>
      </c>
      <c r="E93" s="174">
        <f>SUM(E94:E95)</f>
        <v>0</v>
      </c>
      <c r="F93" s="47" t="s">
        <v>537</v>
      </c>
    </row>
    <row r="94" spans="1:6" s="50" customFormat="1" ht="102">
      <c r="A94" s="49" t="s">
        <v>906</v>
      </c>
      <c r="B94" s="193" t="s">
        <v>798</v>
      </c>
      <c r="C94" s="53"/>
      <c r="D94" s="147">
        <f t="shared" si="3"/>
        <v>0</v>
      </c>
      <c r="E94" s="147"/>
      <c r="F94" s="47" t="s">
        <v>537</v>
      </c>
    </row>
    <row r="95" spans="1:6" s="50" customFormat="1" ht="102">
      <c r="A95" s="49" t="s">
        <v>547</v>
      </c>
      <c r="B95" s="193" t="s">
        <v>797</v>
      </c>
      <c r="C95" s="53"/>
      <c r="D95" s="147">
        <f t="shared" si="3"/>
        <v>0</v>
      </c>
      <c r="E95" s="147"/>
      <c r="F95" s="47" t="s">
        <v>537</v>
      </c>
    </row>
    <row r="96" spans="1:6" s="50" customFormat="1" ht="26.25" customHeight="1">
      <c r="A96" s="156" t="s">
        <v>907</v>
      </c>
      <c r="B96" s="192" t="s">
        <v>799</v>
      </c>
      <c r="C96" s="55">
        <v>7442</v>
      </c>
      <c r="D96" s="147">
        <f t="shared" si="3"/>
        <v>0</v>
      </c>
      <c r="E96" s="47" t="s">
        <v>537</v>
      </c>
      <c r="F96" s="174">
        <f>SUM(F97:F98)</f>
        <v>0</v>
      </c>
    </row>
    <row r="97" spans="1:6" ht="102.75" customHeight="1">
      <c r="A97" s="51" t="s">
        <v>908</v>
      </c>
      <c r="B97" s="193" t="s">
        <v>800</v>
      </c>
      <c r="C97" s="53"/>
      <c r="D97" s="147">
        <f t="shared" si="3"/>
        <v>0</v>
      </c>
      <c r="E97" s="47" t="s">
        <v>537</v>
      </c>
      <c r="F97" s="147"/>
    </row>
    <row r="98" spans="1:6" s="50" customFormat="1" ht="103.5" customHeight="1">
      <c r="A98" s="51" t="s">
        <v>909</v>
      </c>
      <c r="B98" s="193" t="s">
        <v>817</v>
      </c>
      <c r="C98" s="53"/>
      <c r="D98" s="147">
        <f>SUM(E98:F98)</f>
        <v>0</v>
      </c>
      <c r="E98" s="47" t="s">
        <v>537</v>
      </c>
      <c r="F98" s="147"/>
    </row>
    <row r="99" spans="1:6" s="50" customFormat="1" ht="13.5" customHeight="1">
      <c r="A99" s="51" t="s">
        <v>443</v>
      </c>
      <c r="B99" s="192" t="s">
        <v>209</v>
      </c>
      <c r="C99" s="55">
        <v>7451</v>
      </c>
      <c r="D99" s="147">
        <f>SUM(E99:F99)</f>
        <v>3680</v>
      </c>
      <c r="E99" s="155">
        <f>SUM(E102)</f>
        <v>3680</v>
      </c>
      <c r="F99" s="174">
        <f>SUM(F100:F102)</f>
        <v>0</v>
      </c>
    </row>
    <row r="100" spans="1:6" ht="25.5">
      <c r="A100" s="51" t="s">
        <v>444</v>
      </c>
      <c r="B100" s="193" t="s">
        <v>848</v>
      </c>
      <c r="C100" s="53"/>
      <c r="D100" s="147">
        <f>SUM(E100:F100)</f>
        <v>0</v>
      </c>
      <c r="E100" s="47" t="s">
        <v>537</v>
      </c>
      <c r="F100" s="147"/>
    </row>
    <row r="101" spans="1:6" ht="38.25">
      <c r="A101" s="51" t="s">
        <v>445</v>
      </c>
      <c r="B101" s="193" t="s">
        <v>849</v>
      </c>
      <c r="C101" s="53"/>
      <c r="D101" s="147">
        <f>SUM(E101:F101)</f>
        <v>0</v>
      </c>
      <c r="E101" s="47" t="s">
        <v>537</v>
      </c>
      <c r="F101" s="147"/>
    </row>
    <row r="102" spans="1:6" ht="27" customHeight="1">
      <c r="A102" s="51" t="s">
        <v>446</v>
      </c>
      <c r="B102" s="193" t="s">
        <v>801</v>
      </c>
      <c r="C102" s="53"/>
      <c r="D102" s="147">
        <f>SUM(E102:F102)</f>
        <v>3680</v>
      </c>
      <c r="E102" s="147">
        <v>3680</v>
      </c>
      <c r="F102" s="147"/>
    </row>
    <row r="103" spans="1:6" ht="178.5" customHeight="1">
      <c r="A103" s="210"/>
      <c r="B103" s="211"/>
      <c r="C103" s="212"/>
      <c r="D103" s="213"/>
      <c r="E103" s="213"/>
      <c r="F103" s="213"/>
    </row>
    <row r="104" spans="1:6" ht="279.75" customHeight="1">
      <c r="A104" s="210"/>
      <c r="B104" s="211"/>
      <c r="C104" s="212"/>
      <c r="D104" s="213"/>
      <c r="E104" s="213"/>
      <c r="F104" s="213"/>
    </row>
    <row r="105" spans="1:6" ht="53.25" customHeight="1">
      <c r="A105" s="210"/>
      <c r="B105" s="211"/>
      <c r="C105" s="212"/>
      <c r="D105" s="213"/>
      <c r="E105" s="213"/>
      <c r="F105" s="213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33" t="s">
        <v>976</v>
      </c>
      <c r="B1" s="233"/>
      <c r="C1" s="233"/>
      <c r="D1" s="233"/>
      <c r="E1" s="233"/>
      <c r="F1" s="233"/>
      <c r="G1" s="233"/>
      <c r="H1" s="233"/>
      <c r="I1" s="233"/>
    </row>
    <row r="2" spans="1:9" ht="18">
      <c r="A2" s="220" t="s">
        <v>988</v>
      </c>
      <c r="B2" s="220"/>
      <c r="C2" s="220"/>
      <c r="D2" s="220"/>
      <c r="E2" s="220"/>
      <c r="F2" s="220"/>
      <c r="G2" s="204"/>
      <c r="H2" s="204"/>
      <c r="I2" s="204"/>
    </row>
    <row r="3" spans="1:9" ht="31.5" customHeight="1">
      <c r="A3" s="232" t="s">
        <v>291</v>
      </c>
      <c r="B3" s="232"/>
      <c r="C3" s="232"/>
      <c r="D3" s="232"/>
      <c r="E3" s="232"/>
      <c r="F3" s="232"/>
      <c r="G3" s="232"/>
      <c r="H3" s="232"/>
      <c r="I3" s="232"/>
    </row>
    <row r="4" spans="1:7" ht="15">
      <c r="A4" s="170" t="s">
        <v>290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4" t="s">
        <v>292</v>
      </c>
      <c r="I5" s="244"/>
    </row>
    <row r="6" spans="1:9" s="15" customFormat="1" ht="15">
      <c r="A6" s="245" t="s">
        <v>288</v>
      </c>
      <c r="B6" s="240" t="s">
        <v>962</v>
      </c>
      <c r="C6" s="242" t="s">
        <v>534</v>
      </c>
      <c r="D6" s="242" t="s">
        <v>535</v>
      </c>
      <c r="E6" s="236" t="s">
        <v>289</v>
      </c>
      <c r="F6" s="237" t="s">
        <v>533</v>
      </c>
      <c r="G6" s="238" t="s">
        <v>293</v>
      </c>
      <c r="H6" s="243" t="s">
        <v>404</v>
      </c>
      <c r="I6" s="243"/>
    </row>
    <row r="7" spans="1:9" s="16" customFormat="1" ht="24">
      <c r="A7" s="245"/>
      <c r="B7" s="241"/>
      <c r="C7" s="241"/>
      <c r="D7" s="241"/>
      <c r="E7" s="236"/>
      <c r="F7" s="237"/>
      <c r="G7" s="239"/>
      <c r="H7" s="61" t="s">
        <v>524</v>
      </c>
      <c r="I7" s="61" t="s">
        <v>525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536</v>
      </c>
      <c r="C9" s="65" t="s">
        <v>537</v>
      </c>
      <c r="D9" s="66" t="s">
        <v>537</v>
      </c>
      <c r="E9" s="178" t="s">
        <v>965</v>
      </c>
      <c r="F9" s="60"/>
      <c r="G9" s="150">
        <f>SUM(H9:I9)</f>
        <v>725444</v>
      </c>
      <c r="H9" s="175">
        <f>H12+H18+H22+H26+H35+H44+H54+H120+H155+H178+H200+H221+H107</f>
        <v>619000</v>
      </c>
      <c r="I9" s="175">
        <f>I10+I35+I46+I105+I107+I120+I133+I155+I178+I200+I221+I68+I84</f>
        <v>106444</v>
      </c>
    </row>
    <row r="10" spans="1:9" s="39" customFormat="1" ht="24.75" customHeight="1">
      <c r="A10" s="163">
        <v>2100</v>
      </c>
      <c r="B10" s="62" t="s">
        <v>339</v>
      </c>
      <c r="C10" s="62" t="s">
        <v>276</v>
      </c>
      <c r="D10" s="62" t="s">
        <v>276</v>
      </c>
      <c r="E10" s="179" t="s">
        <v>790</v>
      </c>
      <c r="F10" s="67" t="s">
        <v>538</v>
      </c>
      <c r="G10" s="150">
        <f aca="true" t="shared" si="0" ref="G10:G72">SUM(H10:I10)</f>
        <v>242236</v>
      </c>
      <c r="H10" s="175">
        <f>SUM(H11+H15+H18+H22+H24+H26+H28+H30)</f>
        <v>160536</v>
      </c>
      <c r="I10" s="175">
        <f>SUM(I11+I15+I18+I22+I24+I26+I28+I30)</f>
        <v>81700</v>
      </c>
    </row>
    <row r="11" spans="1:13" s="17" customFormat="1" ht="48.75" customHeight="1">
      <c r="A11" s="163">
        <v>2110</v>
      </c>
      <c r="B11" s="62" t="s">
        <v>339</v>
      </c>
      <c r="C11" s="62" t="s">
        <v>277</v>
      </c>
      <c r="D11" s="62" t="s">
        <v>276</v>
      </c>
      <c r="E11" s="69" t="s">
        <v>22</v>
      </c>
      <c r="F11" s="70" t="s">
        <v>539</v>
      </c>
      <c r="G11" s="150">
        <f>SUM(H11:I11)</f>
        <v>204179</v>
      </c>
      <c r="H11" s="175">
        <f>SUM(H12:H15)</f>
        <v>129379</v>
      </c>
      <c r="I11" s="175">
        <f>SUM(I12:I15)</f>
        <v>74800</v>
      </c>
      <c r="M11" s="17">
        <v>6</v>
      </c>
    </row>
    <row r="12" spans="1:9" ht="25.5" customHeight="1">
      <c r="A12" s="163">
        <v>2111</v>
      </c>
      <c r="B12" s="164" t="s">
        <v>339</v>
      </c>
      <c r="C12" s="164" t="s">
        <v>277</v>
      </c>
      <c r="D12" s="164" t="s">
        <v>277</v>
      </c>
      <c r="E12" s="68" t="s">
        <v>963</v>
      </c>
      <c r="F12" s="71" t="s">
        <v>540</v>
      </c>
      <c r="G12" s="150">
        <f>SUM(H12:I12)</f>
        <v>204179</v>
      </c>
      <c r="H12" s="155">
        <v>129379</v>
      </c>
      <c r="I12" s="155">
        <v>74800</v>
      </c>
    </row>
    <row r="13" spans="1:9" ht="25.5" customHeight="1">
      <c r="A13" s="163">
        <v>2112</v>
      </c>
      <c r="B13" s="164" t="s">
        <v>339</v>
      </c>
      <c r="C13" s="164" t="s">
        <v>277</v>
      </c>
      <c r="D13" s="164" t="s">
        <v>278</v>
      </c>
      <c r="E13" s="68" t="s">
        <v>541</v>
      </c>
      <c r="F13" s="71" t="s">
        <v>542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339</v>
      </c>
      <c r="C14" s="164" t="s">
        <v>277</v>
      </c>
      <c r="D14" s="164" t="s">
        <v>135</v>
      </c>
      <c r="E14" s="68" t="s">
        <v>544</v>
      </c>
      <c r="F14" s="71" t="s">
        <v>545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339</v>
      </c>
      <c r="C15" s="62" t="s">
        <v>278</v>
      </c>
      <c r="D15" s="62" t="s">
        <v>276</v>
      </c>
      <c r="E15" s="69" t="s">
        <v>23</v>
      </c>
      <c r="F15" s="72" t="s">
        <v>548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339</v>
      </c>
      <c r="C16" s="164" t="s">
        <v>278</v>
      </c>
      <c r="D16" s="164" t="s">
        <v>277</v>
      </c>
      <c r="E16" s="73" t="s">
        <v>964</v>
      </c>
      <c r="F16" s="71" t="s">
        <v>549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339</v>
      </c>
      <c r="C17" s="164" t="s">
        <v>278</v>
      </c>
      <c r="D17" s="164" t="s">
        <v>278</v>
      </c>
      <c r="E17" s="68" t="s">
        <v>550</v>
      </c>
      <c r="F17" s="71" t="s">
        <v>551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339</v>
      </c>
      <c r="C18" s="62" t="s">
        <v>135</v>
      </c>
      <c r="D18" s="62" t="s">
        <v>276</v>
      </c>
      <c r="E18" s="69" t="s">
        <v>24</v>
      </c>
      <c r="F18" s="74" t="s">
        <v>552</v>
      </c>
      <c r="G18" s="150">
        <f t="shared" si="0"/>
        <v>5357</v>
      </c>
      <c r="H18" s="175">
        <f>SUM(H19:H21)</f>
        <v>5357</v>
      </c>
      <c r="I18" s="175">
        <v>0</v>
      </c>
    </row>
    <row r="19" spans="1:9" ht="25.5" customHeight="1">
      <c r="A19" s="163">
        <v>2131</v>
      </c>
      <c r="B19" s="164" t="s">
        <v>339</v>
      </c>
      <c r="C19" s="164" t="s">
        <v>135</v>
      </c>
      <c r="D19" s="164" t="s">
        <v>277</v>
      </c>
      <c r="E19" s="68" t="s">
        <v>553</v>
      </c>
      <c r="F19" s="71" t="s">
        <v>554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339</v>
      </c>
      <c r="C20" s="164">
        <v>3</v>
      </c>
      <c r="D20" s="164">
        <v>2</v>
      </c>
      <c r="E20" s="68" t="s">
        <v>555</v>
      </c>
      <c r="F20" s="71" t="s">
        <v>556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339</v>
      </c>
      <c r="C21" s="164">
        <v>3</v>
      </c>
      <c r="D21" s="164">
        <v>3</v>
      </c>
      <c r="E21" s="68" t="s">
        <v>557</v>
      </c>
      <c r="F21" s="71" t="s">
        <v>558</v>
      </c>
      <c r="G21" s="150">
        <f>SUM(H21:I21)</f>
        <v>5357</v>
      </c>
      <c r="H21" s="155">
        <v>5357</v>
      </c>
      <c r="I21" s="155">
        <v>0</v>
      </c>
    </row>
    <row r="22" spans="1:9" ht="28.5">
      <c r="A22" s="163">
        <v>2140</v>
      </c>
      <c r="B22" s="62" t="s">
        <v>339</v>
      </c>
      <c r="C22" s="62">
        <v>4</v>
      </c>
      <c r="D22" s="62">
        <v>0</v>
      </c>
      <c r="E22" s="69" t="s">
        <v>25</v>
      </c>
      <c r="F22" s="70" t="s">
        <v>559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339</v>
      </c>
      <c r="C23" s="164">
        <v>4</v>
      </c>
      <c r="D23" s="164">
        <v>1</v>
      </c>
      <c r="E23" s="68" t="s">
        <v>560</v>
      </c>
      <c r="F23" s="75" t="s">
        <v>561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339</v>
      </c>
      <c r="C24" s="62">
        <v>5</v>
      </c>
      <c r="D24" s="62">
        <v>0</v>
      </c>
      <c r="E24" s="69" t="s">
        <v>26</v>
      </c>
      <c r="F24" s="70" t="s">
        <v>562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339</v>
      </c>
      <c r="C25" s="164">
        <v>5</v>
      </c>
      <c r="D25" s="164">
        <v>1</v>
      </c>
      <c r="E25" s="68" t="s">
        <v>563</v>
      </c>
      <c r="F25" s="75" t="s">
        <v>564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339</v>
      </c>
      <c r="C26" s="62">
        <v>6</v>
      </c>
      <c r="D26" s="62">
        <v>0</v>
      </c>
      <c r="E26" s="69" t="s">
        <v>27</v>
      </c>
      <c r="F26" s="70" t="s">
        <v>565</v>
      </c>
      <c r="G26" s="150">
        <f>SUM(H26:I26)</f>
        <v>32700</v>
      </c>
      <c r="H26" s="175">
        <f>SUM(H27)</f>
        <v>25800</v>
      </c>
      <c r="I26" s="175">
        <f>SUM(I27)</f>
        <v>6900</v>
      </c>
    </row>
    <row r="27" spans="1:9" ht="24.75" customHeight="1">
      <c r="A27" s="163">
        <v>2161</v>
      </c>
      <c r="B27" s="164" t="s">
        <v>339</v>
      </c>
      <c r="C27" s="164">
        <v>6</v>
      </c>
      <c r="D27" s="164">
        <v>1</v>
      </c>
      <c r="E27" s="68" t="s">
        <v>566</v>
      </c>
      <c r="F27" s="71" t="s">
        <v>567</v>
      </c>
      <c r="G27" s="150">
        <f>SUM(H27:I27)</f>
        <v>32700</v>
      </c>
      <c r="H27" s="155">
        <v>25800</v>
      </c>
      <c r="I27" s="155">
        <v>6900</v>
      </c>
    </row>
    <row r="28" spans="1:9" ht="24">
      <c r="A28" s="163">
        <v>2170</v>
      </c>
      <c r="B28" s="62" t="s">
        <v>339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339</v>
      </c>
      <c r="C29" s="164">
        <v>7</v>
      </c>
      <c r="D29" s="164">
        <v>1</v>
      </c>
      <c r="E29" s="68" t="s">
        <v>398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339</v>
      </c>
      <c r="C30" s="62">
        <v>8</v>
      </c>
      <c r="D30" s="62">
        <v>0</v>
      </c>
      <c r="E30" s="69" t="s">
        <v>29</v>
      </c>
      <c r="F30" s="70" t="s">
        <v>568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339</v>
      </c>
      <c r="C31" s="164">
        <v>8</v>
      </c>
      <c r="D31" s="164">
        <v>1</v>
      </c>
      <c r="E31" s="68" t="s">
        <v>29</v>
      </c>
      <c r="F31" s="75" t="s">
        <v>569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339</v>
      </c>
      <c r="C32" s="164">
        <v>8</v>
      </c>
      <c r="D32" s="164">
        <v>1</v>
      </c>
      <c r="E32" s="68" t="s">
        <v>226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339</v>
      </c>
      <c r="C33" s="164">
        <v>8</v>
      </c>
      <c r="D33" s="164">
        <v>1</v>
      </c>
      <c r="E33" s="68" t="s">
        <v>227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339</v>
      </c>
      <c r="C34" s="164">
        <v>8</v>
      </c>
      <c r="D34" s="164">
        <v>1</v>
      </c>
      <c r="E34" s="68" t="s">
        <v>232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340</v>
      </c>
      <c r="C35" s="62">
        <v>0</v>
      </c>
      <c r="D35" s="62">
        <v>0</v>
      </c>
      <c r="E35" s="179" t="s">
        <v>787</v>
      </c>
      <c r="F35" s="76" t="s">
        <v>570</v>
      </c>
      <c r="G35" s="150">
        <f>SUM(H35:I35)</f>
        <v>1000</v>
      </c>
      <c r="H35" s="175">
        <f>SUM(H36+H38+H40+H42+H44)</f>
        <v>1000</v>
      </c>
      <c r="I35" s="175">
        <v>0</v>
      </c>
    </row>
    <row r="36" spans="1:9" ht="15.75" customHeight="1">
      <c r="A36" s="163">
        <v>2210</v>
      </c>
      <c r="B36" s="62" t="s">
        <v>340</v>
      </c>
      <c r="C36" s="164">
        <v>1</v>
      </c>
      <c r="D36" s="164">
        <v>0</v>
      </c>
      <c r="E36" s="69" t="s">
        <v>30</v>
      </c>
      <c r="F36" s="77" t="s">
        <v>571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340</v>
      </c>
      <c r="C37" s="164">
        <v>1</v>
      </c>
      <c r="D37" s="164">
        <v>1</v>
      </c>
      <c r="E37" s="68" t="s">
        <v>572</v>
      </c>
      <c r="F37" s="75" t="s">
        <v>573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340</v>
      </c>
      <c r="C38" s="62">
        <v>2</v>
      </c>
      <c r="D38" s="62">
        <v>0</v>
      </c>
      <c r="E38" s="69" t="s">
        <v>31</v>
      </c>
      <c r="F38" s="77" t="s">
        <v>574</v>
      </c>
      <c r="G38" s="150">
        <f t="shared" si="0"/>
        <v>500</v>
      </c>
      <c r="H38" s="175">
        <f>SUM(H39)</f>
        <v>500</v>
      </c>
      <c r="I38" s="175" t="s">
        <v>969</v>
      </c>
    </row>
    <row r="39" spans="1:9" ht="15.75" customHeight="1">
      <c r="A39" s="163">
        <v>2221</v>
      </c>
      <c r="B39" s="164" t="s">
        <v>340</v>
      </c>
      <c r="C39" s="164">
        <v>2</v>
      </c>
      <c r="D39" s="164">
        <v>1</v>
      </c>
      <c r="E39" s="68" t="s">
        <v>575</v>
      </c>
      <c r="F39" s="75" t="s">
        <v>576</v>
      </c>
      <c r="G39" s="150">
        <f t="shared" si="0"/>
        <v>500</v>
      </c>
      <c r="H39" s="155">
        <v>500</v>
      </c>
      <c r="I39" s="155"/>
    </row>
    <row r="40" spans="1:9" ht="15.75" customHeight="1">
      <c r="A40" s="163">
        <v>2230</v>
      </c>
      <c r="B40" s="62" t="s">
        <v>340</v>
      </c>
      <c r="C40" s="164">
        <v>3</v>
      </c>
      <c r="D40" s="164">
        <v>0</v>
      </c>
      <c r="E40" s="69" t="s">
        <v>32</v>
      </c>
      <c r="F40" s="77" t="s">
        <v>577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340</v>
      </c>
      <c r="C41" s="164">
        <v>3</v>
      </c>
      <c r="D41" s="164">
        <v>1</v>
      </c>
      <c r="E41" s="68" t="s">
        <v>578</v>
      </c>
      <c r="F41" s="75" t="s">
        <v>579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340</v>
      </c>
      <c r="C42" s="62">
        <v>4</v>
      </c>
      <c r="D42" s="62">
        <v>0</v>
      </c>
      <c r="E42" s="69" t="s">
        <v>33</v>
      </c>
      <c r="F42" s="70" t="s">
        <v>580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340</v>
      </c>
      <c r="C43" s="164">
        <v>4</v>
      </c>
      <c r="D43" s="164">
        <v>1</v>
      </c>
      <c r="E43" s="68" t="s">
        <v>33</v>
      </c>
      <c r="F43" s="75" t="s">
        <v>580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340</v>
      </c>
      <c r="C44" s="62">
        <v>5</v>
      </c>
      <c r="D44" s="62">
        <v>0</v>
      </c>
      <c r="E44" s="69" t="s">
        <v>34</v>
      </c>
      <c r="F44" s="70" t="s">
        <v>582</v>
      </c>
      <c r="G44" s="150">
        <f t="shared" si="0"/>
        <v>500</v>
      </c>
      <c r="H44" s="175">
        <f>SUM(H45)</f>
        <v>500</v>
      </c>
      <c r="I44" s="175">
        <f>SUM(I46)</f>
        <v>0</v>
      </c>
    </row>
    <row r="45" spans="1:9" ht="15.75" customHeight="1">
      <c r="A45" s="163">
        <v>2251</v>
      </c>
      <c r="B45" s="164" t="s">
        <v>340</v>
      </c>
      <c r="C45" s="164">
        <v>5</v>
      </c>
      <c r="D45" s="164">
        <v>1</v>
      </c>
      <c r="E45" s="68" t="s">
        <v>581</v>
      </c>
      <c r="F45" s="75" t="s">
        <v>583</v>
      </c>
      <c r="G45" s="150">
        <f t="shared" si="0"/>
        <v>500</v>
      </c>
      <c r="H45" s="155">
        <v>500</v>
      </c>
      <c r="I45" s="155"/>
    </row>
    <row r="46" spans="1:9" s="39" customFormat="1" ht="36.75" customHeight="1">
      <c r="A46" s="163">
        <v>2300</v>
      </c>
      <c r="B46" s="62" t="s">
        <v>341</v>
      </c>
      <c r="C46" s="62">
        <v>0</v>
      </c>
      <c r="D46" s="62">
        <v>0</v>
      </c>
      <c r="E46" s="179" t="s">
        <v>786</v>
      </c>
      <c r="F46" s="76" t="s">
        <v>584</v>
      </c>
      <c r="G46" s="150">
        <f t="shared" si="0"/>
        <v>2000</v>
      </c>
      <c r="H46" s="175">
        <f>SUM(H47+H51+H53+H56+H58+H60+H62)</f>
        <v>2000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341</v>
      </c>
      <c r="C47" s="62">
        <v>1</v>
      </c>
      <c r="D47" s="62">
        <v>0</v>
      </c>
      <c r="E47" s="69" t="s">
        <v>35</v>
      </c>
      <c r="F47" s="70" t="s">
        <v>586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341</v>
      </c>
      <c r="C48" s="164">
        <v>1</v>
      </c>
      <c r="D48" s="164">
        <v>1</v>
      </c>
      <c r="E48" s="68" t="s">
        <v>585</v>
      </c>
      <c r="F48" s="75" t="s">
        <v>587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341</v>
      </c>
      <c r="C49" s="164">
        <v>1</v>
      </c>
      <c r="D49" s="164">
        <v>2</v>
      </c>
      <c r="E49" s="68" t="s">
        <v>123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341</v>
      </c>
      <c r="C50" s="164">
        <v>1</v>
      </c>
      <c r="D50" s="164">
        <v>3</v>
      </c>
      <c r="E50" s="68" t="s">
        <v>124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341</v>
      </c>
      <c r="C51" s="62">
        <v>2</v>
      </c>
      <c r="D51" s="62">
        <v>0</v>
      </c>
      <c r="E51" s="69" t="s">
        <v>36</v>
      </c>
      <c r="F51" s="70" t="s">
        <v>588</v>
      </c>
      <c r="G51" s="150">
        <f t="shared" si="0"/>
        <v>500</v>
      </c>
      <c r="H51" s="175">
        <f>SUM(H52)</f>
        <v>500</v>
      </c>
      <c r="I51" s="175">
        <f>SUM(I52)</f>
        <v>0</v>
      </c>
    </row>
    <row r="52" spans="1:9" ht="15" customHeight="1">
      <c r="A52" s="163">
        <v>2321</v>
      </c>
      <c r="B52" s="164" t="s">
        <v>341</v>
      </c>
      <c r="C52" s="164">
        <v>2</v>
      </c>
      <c r="D52" s="164">
        <v>1</v>
      </c>
      <c r="E52" s="68" t="s">
        <v>125</v>
      </c>
      <c r="F52" s="75" t="s">
        <v>589</v>
      </c>
      <c r="G52" s="150">
        <f t="shared" si="0"/>
        <v>500</v>
      </c>
      <c r="H52" s="155">
        <v>500</v>
      </c>
      <c r="I52" s="155"/>
    </row>
    <row r="53" spans="1:9" ht="28.5">
      <c r="A53" s="163">
        <v>2330</v>
      </c>
      <c r="B53" s="62" t="s">
        <v>341</v>
      </c>
      <c r="C53" s="62">
        <v>3</v>
      </c>
      <c r="D53" s="62">
        <v>0</v>
      </c>
      <c r="E53" s="69" t="s">
        <v>37</v>
      </c>
      <c r="F53" s="70" t="s">
        <v>590</v>
      </c>
      <c r="G53" s="150">
        <f t="shared" si="0"/>
        <v>1500</v>
      </c>
      <c r="H53" s="175">
        <f>SUM(H54:H55)</f>
        <v>1500</v>
      </c>
      <c r="I53" s="175">
        <f>SUM(I54:I55)</f>
        <v>0</v>
      </c>
    </row>
    <row r="54" spans="1:9" ht="15">
      <c r="A54" s="163">
        <v>2331</v>
      </c>
      <c r="B54" s="164" t="s">
        <v>341</v>
      </c>
      <c r="C54" s="164">
        <v>3</v>
      </c>
      <c r="D54" s="164">
        <v>1</v>
      </c>
      <c r="E54" s="68" t="s">
        <v>591</v>
      </c>
      <c r="F54" s="75" t="s">
        <v>592</v>
      </c>
      <c r="G54" s="150">
        <f t="shared" si="0"/>
        <v>1500</v>
      </c>
      <c r="H54" s="155">
        <v>1500</v>
      </c>
      <c r="I54" s="155"/>
    </row>
    <row r="55" spans="1:9" ht="15">
      <c r="A55" s="163">
        <v>2332</v>
      </c>
      <c r="B55" s="164" t="s">
        <v>341</v>
      </c>
      <c r="C55" s="164">
        <v>3</v>
      </c>
      <c r="D55" s="164">
        <v>2</v>
      </c>
      <c r="E55" s="68" t="s">
        <v>126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341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341</v>
      </c>
      <c r="C57" s="164">
        <v>4</v>
      </c>
      <c r="D57" s="164">
        <v>1</v>
      </c>
      <c r="E57" s="68" t="s">
        <v>127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341</v>
      </c>
      <c r="C58" s="62">
        <v>5</v>
      </c>
      <c r="D58" s="62">
        <v>0</v>
      </c>
      <c r="E58" s="69" t="s">
        <v>39</v>
      </c>
      <c r="F58" s="70" t="s">
        <v>593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341</v>
      </c>
      <c r="C59" s="164">
        <v>5</v>
      </c>
      <c r="D59" s="164">
        <v>1</v>
      </c>
      <c r="E59" s="68" t="s">
        <v>594</v>
      </c>
      <c r="F59" s="75" t="s">
        <v>593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341</v>
      </c>
      <c r="C60" s="62">
        <v>6</v>
      </c>
      <c r="D60" s="62">
        <v>0</v>
      </c>
      <c r="E60" s="69" t="s">
        <v>44</v>
      </c>
      <c r="F60" s="70" t="s">
        <v>595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341</v>
      </c>
      <c r="C61" s="164">
        <v>6</v>
      </c>
      <c r="D61" s="164">
        <v>1</v>
      </c>
      <c r="E61" s="68" t="s">
        <v>250</v>
      </c>
      <c r="F61" s="75" t="s">
        <v>596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341</v>
      </c>
      <c r="C62" s="62">
        <v>7</v>
      </c>
      <c r="D62" s="62">
        <v>0</v>
      </c>
      <c r="E62" s="69" t="s">
        <v>45</v>
      </c>
      <c r="F62" s="70" t="s">
        <v>597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341</v>
      </c>
      <c r="C63" s="164">
        <v>7</v>
      </c>
      <c r="D63" s="164">
        <v>1</v>
      </c>
      <c r="E63" s="68" t="s">
        <v>251</v>
      </c>
      <c r="F63" s="75" t="s">
        <v>598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359</v>
      </c>
      <c r="C64" s="62">
        <v>0</v>
      </c>
      <c r="D64" s="62">
        <v>0</v>
      </c>
      <c r="E64" s="179" t="s">
        <v>788</v>
      </c>
      <c r="F64" s="76" t="s">
        <v>599</v>
      </c>
      <c r="G64" s="150">
        <f t="shared" si="0"/>
        <v>-91706</v>
      </c>
      <c r="H64" s="175">
        <f>SUM(H65+H68+H73+H80+H84+H90+H92+H97+H105)</f>
        <v>0</v>
      </c>
      <c r="I64" s="175">
        <f>SUM(I65+I68+I73+I80+I84+I90+I92+I97+I105)</f>
        <v>-91706</v>
      </c>
    </row>
    <row r="65" spans="1:9" ht="38.25" customHeight="1">
      <c r="A65" s="163">
        <v>2410</v>
      </c>
      <c r="B65" s="62" t="s">
        <v>359</v>
      </c>
      <c r="C65" s="62">
        <v>1</v>
      </c>
      <c r="D65" s="62">
        <v>0</v>
      </c>
      <c r="E65" s="69" t="s">
        <v>46</v>
      </c>
      <c r="F65" s="70" t="s">
        <v>601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359</v>
      </c>
      <c r="C66" s="164">
        <v>1</v>
      </c>
      <c r="D66" s="164">
        <v>1</v>
      </c>
      <c r="E66" s="68" t="s">
        <v>602</v>
      </c>
      <c r="F66" s="71" t="s">
        <v>603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359</v>
      </c>
      <c r="C67" s="164">
        <v>1</v>
      </c>
      <c r="D67" s="164">
        <v>2</v>
      </c>
      <c r="E67" s="68" t="s">
        <v>604</v>
      </c>
      <c r="F67" s="75" t="s">
        <v>605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359</v>
      </c>
      <c r="C68" s="62">
        <v>2</v>
      </c>
      <c r="D68" s="62">
        <v>0</v>
      </c>
      <c r="E68" s="69" t="s">
        <v>47</v>
      </c>
      <c r="F68" s="70" t="s">
        <v>606</v>
      </c>
      <c r="G68" s="150">
        <f t="shared" si="0"/>
        <v>28500</v>
      </c>
      <c r="H68" s="175">
        <f>SUM(H69:H72)</f>
        <v>0</v>
      </c>
      <c r="I68" s="175">
        <f>SUM(I69:I72)</f>
        <v>28500</v>
      </c>
    </row>
    <row r="69" spans="1:9" ht="15.75" customHeight="1">
      <c r="A69" s="163">
        <v>2421</v>
      </c>
      <c r="B69" s="164" t="s">
        <v>359</v>
      </c>
      <c r="C69" s="164">
        <v>2</v>
      </c>
      <c r="D69" s="164">
        <v>1</v>
      </c>
      <c r="E69" s="68" t="s">
        <v>607</v>
      </c>
      <c r="F69" s="75" t="s">
        <v>608</v>
      </c>
      <c r="G69" s="150">
        <f t="shared" si="0"/>
        <v>0</v>
      </c>
      <c r="H69" s="155"/>
      <c r="I69" s="155"/>
    </row>
    <row r="70" spans="1:9" ht="15.75" customHeight="1">
      <c r="A70" s="163">
        <v>2422</v>
      </c>
      <c r="B70" s="164" t="s">
        <v>359</v>
      </c>
      <c r="C70" s="164">
        <v>2</v>
      </c>
      <c r="D70" s="164">
        <v>2</v>
      </c>
      <c r="E70" s="68" t="s">
        <v>609</v>
      </c>
      <c r="F70" s="75" t="s">
        <v>610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359</v>
      </c>
      <c r="C71" s="164">
        <v>2</v>
      </c>
      <c r="D71" s="164">
        <v>3</v>
      </c>
      <c r="E71" s="68" t="s">
        <v>611</v>
      </c>
      <c r="F71" s="75" t="s">
        <v>612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359</v>
      </c>
      <c r="C72" s="164">
        <v>2</v>
      </c>
      <c r="D72" s="164">
        <v>4</v>
      </c>
      <c r="E72" s="68" t="s">
        <v>360</v>
      </c>
      <c r="F72" s="75"/>
      <c r="G72" s="150">
        <f t="shared" si="0"/>
        <v>28500</v>
      </c>
      <c r="H72" s="155"/>
      <c r="I72" s="155">
        <v>28500</v>
      </c>
    </row>
    <row r="73" spans="1:9" ht="15.75" customHeight="1">
      <c r="A73" s="163">
        <v>2430</v>
      </c>
      <c r="B73" s="62" t="s">
        <v>359</v>
      </c>
      <c r="C73" s="62">
        <v>3</v>
      </c>
      <c r="D73" s="62">
        <v>0</v>
      </c>
      <c r="E73" s="69" t="s">
        <v>48</v>
      </c>
      <c r="F73" s="70" t="s">
        <v>613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359</v>
      </c>
      <c r="C74" s="164">
        <v>3</v>
      </c>
      <c r="D74" s="164">
        <v>1</v>
      </c>
      <c r="E74" s="68" t="s">
        <v>614</v>
      </c>
      <c r="F74" s="75" t="s">
        <v>615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359</v>
      </c>
      <c r="C75" s="164">
        <v>3</v>
      </c>
      <c r="D75" s="164">
        <v>2</v>
      </c>
      <c r="E75" s="68" t="s">
        <v>616</v>
      </c>
      <c r="F75" s="75" t="s">
        <v>617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359</v>
      </c>
      <c r="C76" s="164">
        <v>3</v>
      </c>
      <c r="D76" s="164">
        <v>3</v>
      </c>
      <c r="E76" s="68" t="s">
        <v>618</v>
      </c>
      <c r="F76" s="75" t="s">
        <v>619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359</v>
      </c>
      <c r="C77" s="164">
        <v>3</v>
      </c>
      <c r="D77" s="164">
        <v>4</v>
      </c>
      <c r="E77" s="68" t="s">
        <v>620</v>
      </c>
      <c r="F77" s="75" t="s">
        <v>621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359</v>
      </c>
      <c r="C78" s="164">
        <v>3</v>
      </c>
      <c r="D78" s="164">
        <v>5</v>
      </c>
      <c r="E78" s="68" t="s">
        <v>622</v>
      </c>
      <c r="F78" s="75" t="s">
        <v>623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359</v>
      </c>
      <c r="C79" s="164">
        <v>3</v>
      </c>
      <c r="D79" s="164">
        <v>6</v>
      </c>
      <c r="E79" s="68" t="s">
        <v>624</v>
      </c>
      <c r="F79" s="75" t="s">
        <v>625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359</v>
      </c>
      <c r="C80" s="62">
        <v>4</v>
      </c>
      <c r="D80" s="62">
        <v>0</v>
      </c>
      <c r="E80" s="69" t="s">
        <v>49</v>
      </c>
      <c r="F80" s="70" t="s">
        <v>626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359</v>
      </c>
      <c r="C81" s="164">
        <v>4</v>
      </c>
      <c r="D81" s="164">
        <v>1</v>
      </c>
      <c r="E81" s="68" t="s">
        <v>627</v>
      </c>
      <c r="F81" s="75" t="s">
        <v>628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359</v>
      </c>
      <c r="C82" s="164">
        <v>4</v>
      </c>
      <c r="D82" s="164">
        <v>2</v>
      </c>
      <c r="E82" s="68" t="s">
        <v>629</v>
      </c>
      <c r="F82" s="75" t="s">
        <v>630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359</v>
      </c>
      <c r="C83" s="164">
        <v>4</v>
      </c>
      <c r="D83" s="164">
        <v>3</v>
      </c>
      <c r="E83" s="68" t="s">
        <v>631</v>
      </c>
      <c r="F83" s="75" t="s">
        <v>632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359</v>
      </c>
      <c r="C84" s="62">
        <v>5</v>
      </c>
      <c r="D84" s="62">
        <v>0</v>
      </c>
      <c r="E84" s="69" t="s">
        <v>50</v>
      </c>
      <c r="F84" s="77" t="s">
        <v>633</v>
      </c>
      <c r="G84" s="150">
        <f t="shared" si="1"/>
        <v>140000</v>
      </c>
      <c r="H84" s="175">
        <f>SUM(H85:H89)</f>
        <v>0</v>
      </c>
      <c r="I84" s="175">
        <f>SUM(I85:I89)</f>
        <v>140000</v>
      </c>
    </row>
    <row r="85" spans="1:9" ht="15" customHeight="1">
      <c r="A85" s="163">
        <v>2451</v>
      </c>
      <c r="B85" s="164" t="s">
        <v>359</v>
      </c>
      <c r="C85" s="164">
        <v>5</v>
      </c>
      <c r="D85" s="164">
        <v>1</v>
      </c>
      <c r="E85" s="68" t="s">
        <v>634</v>
      </c>
      <c r="F85" s="75" t="s">
        <v>635</v>
      </c>
      <c r="G85" s="150">
        <f t="shared" si="1"/>
        <v>140000</v>
      </c>
      <c r="H85" s="155"/>
      <c r="I85" s="155">
        <v>140000</v>
      </c>
    </row>
    <row r="86" spans="1:9" ht="15" customHeight="1">
      <c r="A86" s="163">
        <v>2452</v>
      </c>
      <c r="B86" s="164" t="s">
        <v>359</v>
      </c>
      <c r="C86" s="164">
        <v>5</v>
      </c>
      <c r="D86" s="164">
        <v>2</v>
      </c>
      <c r="E86" s="68" t="s">
        <v>636</v>
      </c>
      <c r="F86" s="75" t="s">
        <v>637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359</v>
      </c>
      <c r="C87" s="164">
        <v>5</v>
      </c>
      <c r="D87" s="164">
        <v>3</v>
      </c>
      <c r="E87" s="68" t="s">
        <v>638</v>
      </c>
      <c r="F87" s="75" t="s">
        <v>639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359</v>
      </c>
      <c r="C88" s="164">
        <v>5</v>
      </c>
      <c r="D88" s="164">
        <v>4</v>
      </c>
      <c r="E88" s="68" t="s">
        <v>640</v>
      </c>
      <c r="F88" s="75" t="s">
        <v>641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359</v>
      </c>
      <c r="C89" s="164">
        <v>5</v>
      </c>
      <c r="D89" s="164">
        <v>5</v>
      </c>
      <c r="E89" s="68" t="s">
        <v>642</v>
      </c>
      <c r="F89" s="75" t="s">
        <v>643</v>
      </c>
      <c r="G89" s="150">
        <f t="shared" si="1"/>
        <v>0</v>
      </c>
      <c r="H89" s="155"/>
      <c r="I89" s="155">
        <v>0</v>
      </c>
    </row>
    <row r="90" spans="1:9" ht="15" customHeight="1">
      <c r="A90" s="163">
        <v>2460</v>
      </c>
      <c r="B90" s="62" t="s">
        <v>359</v>
      </c>
      <c r="C90" s="62">
        <v>6</v>
      </c>
      <c r="D90" s="62">
        <v>0</v>
      </c>
      <c r="E90" s="69" t="s">
        <v>51</v>
      </c>
      <c r="F90" s="70" t="s">
        <v>644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359</v>
      </c>
      <c r="C91" s="164">
        <v>6</v>
      </c>
      <c r="D91" s="164">
        <v>1</v>
      </c>
      <c r="E91" s="68" t="s">
        <v>645</v>
      </c>
      <c r="F91" s="75" t="s">
        <v>644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359</v>
      </c>
      <c r="C92" s="62">
        <v>7</v>
      </c>
      <c r="D92" s="62">
        <v>0</v>
      </c>
      <c r="E92" s="69" t="s">
        <v>52</v>
      </c>
      <c r="F92" s="77" t="s">
        <v>646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359</v>
      </c>
      <c r="C93" s="164">
        <v>7</v>
      </c>
      <c r="D93" s="164">
        <v>1</v>
      </c>
      <c r="E93" s="68" t="s">
        <v>647</v>
      </c>
      <c r="F93" s="75" t="s">
        <v>648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359</v>
      </c>
      <c r="C94" s="164">
        <v>7</v>
      </c>
      <c r="D94" s="164">
        <v>2</v>
      </c>
      <c r="E94" s="68" t="s">
        <v>649</v>
      </c>
      <c r="F94" s="78" t="s">
        <v>650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359</v>
      </c>
      <c r="C95" s="164">
        <v>7</v>
      </c>
      <c r="D95" s="164">
        <v>3</v>
      </c>
      <c r="E95" s="68" t="s">
        <v>651</v>
      </c>
      <c r="F95" s="75" t="s">
        <v>652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359</v>
      </c>
      <c r="C96" s="164">
        <v>7</v>
      </c>
      <c r="D96" s="164">
        <v>4</v>
      </c>
      <c r="E96" s="68" t="s">
        <v>653</v>
      </c>
      <c r="F96" s="71" t="s">
        <v>654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359</v>
      </c>
      <c r="C97" s="62">
        <v>8</v>
      </c>
      <c r="D97" s="62">
        <v>0</v>
      </c>
      <c r="E97" s="69" t="s">
        <v>53</v>
      </c>
      <c r="F97" s="70" t="s">
        <v>655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359</v>
      </c>
      <c r="C98" s="164">
        <v>8</v>
      </c>
      <c r="D98" s="164">
        <v>1</v>
      </c>
      <c r="E98" s="68" t="s">
        <v>656</v>
      </c>
      <c r="F98" s="75" t="s">
        <v>657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359</v>
      </c>
      <c r="C99" s="164">
        <v>8</v>
      </c>
      <c r="D99" s="164">
        <v>2</v>
      </c>
      <c r="E99" s="68" t="s">
        <v>658</v>
      </c>
      <c r="F99" s="75" t="s">
        <v>659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359</v>
      </c>
      <c r="C100" s="164">
        <v>8</v>
      </c>
      <c r="D100" s="164">
        <v>3</v>
      </c>
      <c r="E100" s="68" t="s">
        <v>660</v>
      </c>
      <c r="F100" s="75" t="s">
        <v>661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359</v>
      </c>
      <c r="C101" s="164">
        <v>8</v>
      </c>
      <c r="D101" s="164">
        <v>4</v>
      </c>
      <c r="E101" s="68" t="s">
        <v>662</v>
      </c>
      <c r="F101" s="75" t="s">
        <v>663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359</v>
      </c>
      <c r="C102" s="164">
        <v>8</v>
      </c>
      <c r="D102" s="164">
        <v>5</v>
      </c>
      <c r="E102" s="68" t="s">
        <v>664</v>
      </c>
      <c r="F102" s="75" t="s">
        <v>665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359</v>
      </c>
      <c r="C103" s="164">
        <v>8</v>
      </c>
      <c r="D103" s="164">
        <v>6</v>
      </c>
      <c r="E103" s="68" t="s">
        <v>666</v>
      </c>
      <c r="F103" s="75" t="s">
        <v>667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359</v>
      </c>
      <c r="C104" s="164">
        <v>8</v>
      </c>
      <c r="D104" s="164">
        <v>7</v>
      </c>
      <c r="E104" s="68" t="s">
        <v>668</v>
      </c>
      <c r="F104" s="75" t="s">
        <v>669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359</v>
      </c>
      <c r="C105" s="62">
        <v>9</v>
      </c>
      <c r="D105" s="62">
        <v>0</v>
      </c>
      <c r="E105" s="69" t="s">
        <v>54</v>
      </c>
      <c r="F105" s="70" t="s">
        <v>671</v>
      </c>
      <c r="G105" s="150">
        <f t="shared" si="1"/>
        <v>-260206</v>
      </c>
      <c r="H105" s="175">
        <f>SUM(H106)</f>
        <v>0</v>
      </c>
      <c r="I105" s="175">
        <f>SUM(I106)</f>
        <v>-260206</v>
      </c>
    </row>
    <row r="106" spans="1:9" ht="27" customHeight="1">
      <c r="A106" s="163">
        <v>2491</v>
      </c>
      <c r="B106" s="164" t="s">
        <v>359</v>
      </c>
      <c r="C106" s="164">
        <v>9</v>
      </c>
      <c r="D106" s="164">
        <v>1</v>
      </c>
      <c r="E106" s="68" t="s">
        <v>670</v>
      </c>
      <c r="F106" s="75" t="s">
        <v>672</v>
      </c>
      <c r="G106" s="150">
        <f t="shared" si="1"/>
        <v>-260206</v>
      </c>
      <c r="H106" s="155"/>
      <c r="I106" s="155">
        <v>-260206</v>
      </c>
    </row>
    <row r="107" spans="1:9" s="39" customFormat="1" ht="25.5" customHeight="1">
      <c r="A107" s="163">
        <v>2500</v>
      </c>
      <c r="B107" s="62" t="s">
        <v>361</v>
      </c>
      <c r="C107" s="62">
        <v>0</v>
      </c>
      <c r="D107" s="62">
        <v>0</v>
      </c>
      <c r="E107" s="179" t="s">
        <v>789</v>
      </c>
      <c r="F107" s="76" t="s">
        <v>673</v>
      </c>
      <c r="G107" s="150">
        <f t="shared" si="1"/>
        <v>61307</v>
      </c>
      <c r="H107" s="175">
        <f>SUM(H108+H110+H112+H114+H116+H118)</f>
        <v>55507</v>
      </c>
      <c r="I107" s="175">
        <f>SUM(I108+I110+I112+I114+I116+I118)</f>
        <v>5800</v>
      </c>
    </row>
    <row r="108" spans="1:9" ht="16.5" customHeight="1">
      <c r="A108" s="163">
        <v>2510</v>
      </c>
      <c r="B108" s="62" t="s">
        <v>361</v>
      </c>
      <c r="C108" s="62">
        <v>1</v>
      </c>
      <c r="D108" s="62">
        <v>0</v>
      </c>
      <c r="E108" s="69" t="s">
        <v>55</v>
      </c>
      <c r="F108" s="70" t="s">
        <v>675</v>
      </c>
      <c r="G108" s="150">
        <f t="shared" si="1"/>
        <v>61307</v>
      </c>
      <c r="H108" s="175">
        <f>SUM(H109)</f>
        <v>55507</v>
      </c>
      <c r="I108" s="175">
        <f>SUM(I109)</f>
        <v>5800</v>
      </c>
    </row>
    <row r="109" spans="1:9" ht="16.5" customHeight="1">
      <c r="A109" s="163">
        <v>2511</v>
      </c>
      <c r="B109" s="164" t="s">
        <v>361</v>
      </c>
      <c r="C109" s="164">
        <v>1</v>
      </c>
      <c r="D109" s="164">
        <v>1</v>
      </c>
      <c r="E109" s="68" t="s">
        <v>674</v>
      </c>
      <c r="F109" s="75" t="s">
        <v>676</v>
      </c>
      <c r="G109" s="150">
        <f t="shared" si="1"/>
        <v>61307</v>
      </c>
      <c r="H109" s="155">
        <v>55507</v>
      </c>
      <c r="I109" s="155">
        <v>5800</v>
      </c>
    </row>
    <row r="110" spans="1:9" ht="16.5" customHeight="1">
      <c r="A110" s="163">
        <v>2520</v>
      </c>
      <c r="B110" s="62" t="s">
        <v>361</v>
      </c>
      <c r="C110" s="62">
        <v>2</v>
      </c>
      <c r="D110" s="62">
        <v>0</v>
      </c>
      <c r="E110" s="69" t="s">
        <v>56</v>
      </c>
      <c r="F110" s="70" t="s">
        <v>677</v>
      </c>
      <c r="G110" s="150">
        <f t="shared" si="1"/>
        <v>0</v>
      </c>
      <c r="H110" s="175">
        <f>SUM(H111)</f>
        <v>0</v>
      </c>
      <c r="I110" s="175">
        <f>SUM(I111)</f>
        <v>0</v>
      </c>
    </row>
    <row r="111" spans="1:9" ht="16.5" customHeight="1">
      <c r="A111" s="163">
        <v>2521</v>
      </c>
      <c r="B111" s="164" t="s">
        <v>361</v>
      </c>
      <c r="C111" s="164">
        <v>2</v>
      </c>
      <c r="D111" s="164">
        <v>1</v>
      </c>
      <c r="E111" s="68" t="s">
        <v>678</v>
      </c>
      <c r="F111" s="75" t="s">
        <v>679</v>
      </c>
      <c r="G111" s="150">
        <f t="shared" si="1"/>
        <v>0</v>
      </c>
      <c r="H111" s="155"/>
      <c r="I111" s="155"/>
    </row>
    <row r="112" spans="1:9" ht="25.5" customHeight="1">
      <c r="A112" s="163">
        <v>2530</v>
      </c>
      <c r="B112" s="62" t="s">
        <v>361</v>
      </c>
      <c r="C112" s="62">
        <v>3</v>
      </c>
      <c r="D112" s="62">
        <v>0</v>
      </c>
      <c r="E112" s="69" t="s">
        <v>57</v>
      </c>
      <c r="F112" s="70" t="s">
        <v>681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361</v>
      </c>
      <c r="C113" s="164">
        <v>3</v>
      </c>
      <c r="D113" s="164">
        <v>1</v>
      </c>
      <c r="E113" s="68" t="s">
        <v>680</v>
      </c>
      <c r="F113" s="75" t="s">
        <v>682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361</v>
      </c>
      <c r="C114" s="62">
        <v>4</v>
      </c>
      <c r="D114" s="62">
        <v>0</v>
      </c>
      <c r="E114" s="69" t="s">
        <v>58</v>
      </c>
      <c r="F114" s="70" t="s">
        <v>684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361</v>
      </c>
      <c r="C115" s="164">
        <v>4</v>
      </c>
      <c r="D115" s="164">
        <v>1</v>
      </c>
      <c r="E115" s="68" t="s">
        <v>683</v>
      </c>
      <c r="F115" s="75" t="s">
        <v>685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361</v>
      </c>
      <c r="C116" s="62">
        <v>5</v>
      </c>
      <c r="D116" s="62">
        <v>0</v>
      </c>
      <c r="E116" s="69" t="s">
        <v>59</v>
      </c>
      <c r="F116" s="70" t="s">
        <v>687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361</v>
      </c>
      <c r="C117" s="164">
        <v>5</v>
      </c>
      <c r="D117" s="164">
        <v>1</v>
      </c>
      <c r="E117" s="68" t="s">
        <v>686</v>
      </c>
      <c r="F117" s="75" t="s">
        <v>688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361</v>
      </c>
      <c r="C118" s="62">
        <v>6</v>
      </c>
      <c r="D118" s="62">
        <v>0</v>
      </c>
      <c r="E118" s="69" t="s">
        <v>60</v>
      </c>
      <c r="F118" s="70" t="s">
        <v>690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361</v>
      </c>
      <c r="C119" s="164">
        <v>6</v>
      </c>
      <c r="D119" s="164">
        <v>1</v>
      </c>
      <c r="E119" s="68" t="s">
        <v>689</v>
      </c>
      <c r="F119" s="75" t="s">
        <v>691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362</v>
      </c>
      <c r="C120" s="62">
        <v>0</v>
      </c>
      <c r="D120" s="62">
        <v>0</v>
      </c>
      <c r="E120" s="179" t="s">
        <v>784</v>
      </c>
      <c r="F120" s="76" t="s">
        <v>692</v>
      </c>
      <c r="G120" s="150">
        <f t="shared" si="1"/>
        <v>81734</v>
      </c>
      <c r="H120" s="175">
        <f>SUM(H121+H123+H125+H127+H129+H131)</f>
        <v>31734</v>
      </c>
      <c r="I120" s="175">
        <f>SUM(I121+I123+I125+I127+I129+I131)</f>
        <v>50000</v>
      </c>
    </row>
    <row r="121" spans="1:9" ht="14.25" customHeight="1">
      <c r="A121" s="163">
        <v>2610</v>
      </c>
      <c r="B121" s="62" t="s">
        <v>362</v>
      </c>
      <c r="C121" s="62">
        <v>1</v>
      </c>
      <c r="D121" s="62">
        <v>0</v>
      </c>
      <c r="E121" s="69" t="s">
        <v>61</v>
      </c>
      <c r="F121" s="70" t="s">
        <v>693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362</v>
      </c>
      <c r="C122" s="164">
        <v>1</v>
      </c>
      <c r="D122" s="164">
        <v>1</v>
      </c>
      <c r="E122" s="68" t="s">
        <v>694</v>
      </c>
      <c r="F122" s="75" t="s">
        <v>695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362</v>
      </c>
      <c r="C123" s="62">
        <v>2</v>
      </c>
      <c r="D123" s="62">
        <v>0</v>
      </c>
      <c r="E123" s="69" t="s">
        <v>62</v>
      </c>
      <c r="F123" s="70" t="s">
        <v>697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362</v>
      </c>
      <c r="C124" s="164">
        <v>2</v>
      </c>
      <c r="D124" s="164">
        <v>1</v>
      </c>
      <c r="E124" s="68" t="s">
        <v>696</v>
      </c>
      <c r="F124" s="75" t="s">
        <v>698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362</v>
      </c>
      <c r="C125" s="62">
        <v>3</v>
      </c>
      <c r="D125" s="62">
        <v>0</v>
      </c>
      <c r="E125" s="69" t="s">
        <v>63</v>
      </c>
      <c r="F125" s="70" t="s">
        <v>699</v>
      </c>
      <c r="G125" s="150">
        <f t="shared" si="1"/>
        <v>12000</v>
      </c>
      <c r="H125" s="175">
        <f>SUM(H126)</f>
        <v>0</v>
      </c>
      <c r="I125" s="175">
        <f>SUM(I126)</f>
        <v>12000</v>
      </c>
    </row>
    <row r="126" spans="1:9" ht="14.25" customHeight="1">
      <c r="A126" s="163">
        <v>2631</v>
      </c>
      <c r="B126" s="164" t="s">
        <v>362</v>
      </c>
      <c r="C126" s="164">
        <v>3</v>
      </c>
      <c r="D126" s="164">
        <v>1</v>
      </c>
      <c r="E126" s="68" t="s">
        <v>700</v>
      </c>
      <c r="F126" s="79" t="s">
        <v>701</v>
      </c>
      <c r="G126" s="150">
        <f t="shared" si="1"/>
        <v>12000</v>
      </c>
      <c r="H126" s="155"/>
      <c r="I126" s="155">
        <v>12000</v>
      </c>
    </row>
    <row r="127" spans="1:9" ht="14.25" customHeight="1">
      <c r="A127" s="163">
        <v>2640</v>
      </c>
      <c r="B127" s="62" t="s">
        <v>362</v>
      </c>
      <c r="C127" s="62">
        <v>4</v>
      </c>
      <c r="D127" s="62">
        <v>0</v>
      </c>
      <c r="E127" s="69" t="s">
        <v>64</v>
      </c>
      <c r="F127" s="70" t="s">
        <v>702</v>
      </c>
      <c r="G127" s="150">
        <f t="shared" si="1"/>
        <v>51926</v>
      </c>
      <c r="H127" s="175">
        <f>SUM(H128)</f>
        <v>13926</v>
      </c>
      <c r="I127" s="175">
        <f>SUM(I128)</f>
        <v>38000</v>
      </c>
    </row>
    <row r="128" spans="1:9" ht="14.25" customHeight="1">
      <c r="A128" s="163">
        <v>2641</v>
      </c>
      <c r="B128" s="164" t="s">
        <v>362</v>
      </c>
      <c r="C128" s="164">
        <v>4</v>
      </c>
      <c r="D128" s="164">
        <v>1</v>
      </c>
      <c r="E128" s="68" t="s">
        <v>703</v>
      </c>
      <c r="F128" s="75" t="s">
        <v>704</v>
      </c>
      <c r="G128" s="150">
        <f t="shared" si="1"/>
        <v>51926</v>
      </c>
      <c r="H128" s="175">
        <v>13926</v>
      </c>
      <c r="I128" s="155">
        <v>38000</v>
      </c>
    </row>
    <row r="129" spans="1:9" ht="38.25" customHeight="1">
      <c r="A129" s="163">
        <v>2650</v>
      </c>
      <c r="B129" s="62" t="s">
        <v>362</v>
      </c>
      <c r="C129" s="62">
        <v>5</v>
      </c>
      <c r="D129" s="62">
        <v>0</v>
      </c>
      <c r="E129" s="69" t="s">
        <v>65</v>
      </c>
      <c r="F129" s="70" t="s">
        <v>709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362</v>
      </c>
      <c r="C130" s="164">
        <v>5</v>
      </c>
      <c r="D130" s="164">
        <v>1</v>
      </c>
      <c r="E130" s="68" t="s">
        <v>708</v>
      </c>
      <c r="F130" s="75" t="s">
        <v>710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362</v>
      </c>
      <c r="C131" s="62">
        <v>6</v>
      </c>
      <c r="D131" s="62">
        <v>0</v>
      </c>
      <c r="E131" s="69" t="s">
        <v>66</v>
      </c>
      <c r="F131" s="77" t="s">
        <v>719</v>
      </c>
      <c r="G131" s="150">
        <f t="shared" si="1"/>
        <v>17808</v>
      </c>
      <c r="H131" s="175">
        <f>SUM(H132)</f>
        <v>17808</v>
      </c>
      <c r="I131" s="175">
        <f>SUM(I132)</f>
        <v>0</v>
      </c>
    </row>
    <row r="132" spans="1:9" ht="26.25" customHeight="1">
      <c r="A132" s="163">
        <v>2661</v>
      </c>
      <c r="B132" s="164" t="s">
        <v>362</v>
      </c>
      <c r="C132" s="164">
        <v>6</v>
      </c>
      <c r="D132" s="164">
        <v>1</v>
      </c>
      <c r="E132" s="68" t="s">
        <v>711</v>
      </c>
      <c r="F132" s="75" t="s">
        <v>720</v>
      </c>
      <c r="G132" s="150">
        <f t="shared" si="1"/>
        <v>17808</v>
      </c>
      <c r="H132" s="155">
        <v>17808</v>
      </c>
      <c r="I132" s="155">
        <v>0</v>
      </c>
    </row>
    <row r="133" spans="1:9" s="39" customFormat="1" ht="14.25" customHeight="1">
      <c r="A133" s="163">
        <v>2700</v>
      </c>
      <c r="B133" s="62" t="s">
        <v>363</v>
      </c>
      <c r="C133" s="62">
        <v>0</v>
      </c>
      <c r="D133" s="62">
        <v>0</v>
      </c>
      <c r="E133" s="179" t="s">
        <v>783</v>
      </c>
      <c r="F133" s="76" t="s">
        <v>721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363</v>
      </c>
      <c r="C134" s="62">
        <v>1</v>
      </c>
      <c r="D134" s="62">
        <v>0</v>
      </c>
      <c r="E134" s="69" t="s">
        <v>67</v>
      </c>
      <c r="F134" s="70" t="s">
        <v>722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363</v>
      </c>
      <c r="C135" s="164">
        <v>1</v>
      </c>
      <c r="D135" s="164">
        <v>1</v>
      </c>
      <c r="E135" s="68" t="s">
        <v>723</v>
      </c>
      <c r="F135" s="75" t="s">
        <v>724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363</v>
      </c>
      <c r="C136" s="164">
        <v>1</v>
      </c>
      <c r="D136" s="164">
        <v>2</v>
      </c>
      <c r="E136" s="68" t="s">
        <v>725</v>
      </c>
      <c r="F136" s="75" t="s">
        <v>726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363</v>
      </c>
      <c r="C137" s="164">
        <v>1</v>
      </c>
      <c r="D137" s="164">
        <v>3</v>
      </c>
      <c r="E137" s="68" t="s">
        <v>128</v>
      </c>
      <c r="F137" s="75" t="s">
        <v>727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363</v>
      </c>
      <c r="C138" s="62">
        <v>2</v>
      </c>
      <c r="D138" s="62">
        <v>0</v>
      </c>
      <c r="E138" s="69" t="s">
        <v>68</v>
      </c>
      <c r="F138" s="70" t="s">
        <v>728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363</v>
      </c>
      <c r="C139" s="164">
        <v>2</v>
      </c>
      <c r="D139" s="164">
        <v>1</v>
      </c>
      <c r="E139" s="68" t="s">
        <v>729</v>
      </c>
      <c r="F139" s="75" t="s">
        <v>730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363</v>
      </c>
      <c r="C140" s="164">
        <v>2</v>
      </c>
      <c r="D140" s="164">
        <v>2</v>
      </c>
      <c r="E140" s="68" t="s">
        <v>731</v>
      </c>
      <c r="F140" s="75" t="s">
        <v>732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363</v>
      </c>
      <c r="C141" s="164">
        <v>2</v>
      </c>
      <c r="D141" s="164">
        <v>3</v>
      </c>
      <c r="E141" s="68" t="s">
        <v>129</v>
      </c>
      <c r="F141" s="75" t="s">
        <v>733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363</v>
      </c>
      <c r="C142" s="164">
        <v>2</v>
      </c>
      <c r="D142" s="164">
        <v>4</v>
      </c>
      <c r="E142" s="68" t="s">
        <v>734</v>
      </c>
      <c r="F142" s="75" t="s">
        <v>735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363</v>
      </c>
      <c r="C143" s="62">
        <v>3</v>
      </c>
      <c r="D143" s="62">
        <v>0</v>
      </c>
      <c r="E143" s="69" t="s">
        <v>69</v>
      </c>
      <c r="F143" s="70" t="s">
        <v>738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363</v>
      </c>
      <c r="C144" s="164">
        <v>3</v>
      </c>
      <c r="D144" s="164">
        <v>1</v>
      </c>
      <c r="E144" s="68" t="s">
        <v>739</v>
      </c>
      <c r="F144" s="71" t="s">
        <v>740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363</v>
      </c>
      <c r="C145" s="164">
        <v>3</v>
      </c>
      <c r="D145" s="164">
        <v>2</v>
      </c>
      <c r="E145" s="68" t="s">
        <v>741</v>
      </c>
      <c r="F145" s="71" t="s">
        <v>742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363</v>
      </c>
      <c r="C146" s="164">
        <v>3</v>
      </c>
      <c r="D146" s="164">
        <v>3</v>
      </c>
      <c r="E146" s="68" t="s">
        <v>743</v>
      </c>
      <c r="F146" s="71" t="s">
        <v>744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363</v>
      </c>
      <c r="C147" s="164">
        <v>3</v>
      </c>
      <c r="D147" s="164">
        <v>4</v>
      </c>
      <c r="E147" s="68" t="s">
        <v>745</v>
      </c>
      <c r="F147" s="71" t="s">
        <v>746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363</v>
      </c>
      <c r="C148" s="62">
        <v>4</v>
      </c>
      <c r="D148" s="62">
        <v>0</v>
      </c>
      <c r="E148" s="69" t="s">
        <v>70</v>
      </c>
      <c r="F148" s="70" t="s">
        <v>748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363</v>
      </c>
      <c r="C149" s="164">
        <v>4</v>
      </c>
      <c r="D149" s="164">
        <v>1</v>
      </c>
      <c r="E149" s="68" t="s">
        <v>747</v>
      </c>
      <c r="F149" s="75" t="s">
        <v>749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363</v>
      </c>
      <c r="C150" s="62">
        <v>5</v>
      </c>
      <c r="D150" s="62">
        <v>0</v>
      </c>
      <c r="E150" s="69" t="s">
        <v>71</v>
      </c>
      <c r="F150" s="70" t="s">
        <v>751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363</v>
      </c>
      <c r="C151" s="164">
        <v>5</v>
      </c>
      <c r="D151" s="164">
        <v>1</v>
      </c>
      <c r="E151" s="68" t="s">
        <v>750</v>
      </c>
      <c r="F151" s="75" t="s">
        <v>751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363</v>
      </c>
      <c r="C152" s="62">
        <v>6</v>
      </c>
      <c r="D152" s="62">
        <v>0</v>
      </c>
      <c r="E152" s="69" t="s">
        <v>72</v>
      </c>
      <c r="F152" s="70" t="s">
        <v>753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363</v>
      </c>
      <c r="C153" s="164">
        <v>6</v>
      </c>
      <c r="D153" s="164">
        <v>1</v>
      </c>
      <c r="E153" s="68" t="s">
        <v>364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363</v>
      </c>
      <c r="C154" s="164">
        <v>6</v>
      </c>
      <c r="D154" s="164">
        <v>2</v>
      </c>
      <c r="E154" s="68" t="s">
        <v>752</v>
      </c>
      <c r="F154" s="75" t="s">
        <v>754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365</v>
      </c>
      <c r="C155" s="62">
        <v>0</v>
      </c>
      <c r="D155" s="62">
        <v>0</v>
      </c>
      <c r="E155" s="180" t="s">
        <v>785</v>
      </c>
      <c r="F155" s="76" t="s">
        <v>755</v>
      </c>
      <c r="G155" s="150">
        <f t="shared" si="2"/>
        <v>86300</v>
      </c>
      <c r="H155" s="175">
        <f>SUM(H156+H158+H166+H170+H174+H176)</f>
        <v>49450</v>
      </c>
      <c r="I155" s="175">
        <f>SUM(I156+I158+I166+I170+I174+I176)</f>
        <v>36850</v>
      </c>
    </row>
    <row r="156" spans="1:9" ht="15" customHeight="1">
      <c r="A156" s="163">
        <v>2810</v>
      </c>
      <c r="B156" s="164" t="s">
        <v>365</v>
      </c>
      <c r="C156" s="164">
        <v>1</v>
      </c>
      <c r="D156" s="164">
        <v>0</v>
      </c>
      <c r="E156" s="69" t="s">
        <v>73</v>
      </c>
      <c r="F156" s="70" t="s">
        <v>757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365</v>
      </c>
      <c r="C157" s="164">
        <v>1</v>
      </c>
      <c r="D157" s="164">
        <v>1</v>
      </c>
      <c r="E157" s="68" t="s">
        <v>756</v>
      </c>
      <c r="F157" s="75" t="s">
        <v>758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365</v>
      </c>
      <c r="C158" s="62">
        <v>2</v>
      </c>
      <c r="D158" s="62">
        <v>0</v>
      </c>
      <c r="E158" s="69" t="s">
        <v>74</v>
      </c>
      <c r="F158" s="70" t="s">
        <v>759</v>
      </c>
      <c r="G158" s="150">
        <f t="shared" si="2"/>
        <v>55300</v>
      </c>
      <c r="H158" s="175">
        <f>SUM(H159:H165)</f>
        <v>49450</v>
      </c>
      <c r="I158" s="175">
        <f>SUM(I159:I165)</f>
        <v>5850</v>
      </c>
    </row>
    <row r="159" spans="1:9" ht="14.25" customHeight="1">
      <c r="A159" s="163">
        <v>2821</v>
      </c>
      <c r="B159" s="164" t="s">
        <v>365</v>
      </c>
      <c r="C159" s="164">
        <v>2</v>
      </c>
      <c r="D159" s="164">
        <v>1</v>
      </c>
      <c r="E159" s="68" t="s">
        <v>366</v>
      </c>
      <c r="F159" s="70"/>
      <c r="G159" s="150">
        <f t="shared" si="2"/>
        <v>9600</v>
      </c>
      <c r="H159" s="155">
        <v>8300</v>
      </c>
      <c r="I159" s="155">
        <v>1300</v>
      </c>
    </row>
    <row r="160" spans="1:9" ht="14.25" customHeight="1">
      <c r="A160" s="163">
        <v>2822</v>
      </c>
      <c r="B160" s="164" t="s">
        <v>365</v>
      </c>
      <c r="C160" s="164">
        <v>2</v>
      </c>
      <c r="D160" s="164">
        <v>2</v>
      </c>
      <c r="E160" s="68" t="s">
        <v>367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365</v>
      </c>
      <c r="C161" s="164">
        <v>2</v>
      </c>
      <c r="D161" s="164">
        <v>3</v>
      </c>
      <c r="E161" s="68" t="s">
        <v>399</v>
      </c>
      <c r="F161" s="75" t="s">
        <v>760</v>
      </c>
      <c r="G161" s="150">
        <f t="shared" si="2"/>
        <v>25840</v>
      </c>
      <c r="H161" s="155">
        <v>21290</v>
      </c>
      <c r="I161" s="155">
        <v>4550</v>
      </c>
    </row>
    <row r="162" spans="1:9" ht="14.25" customHeight="1">
      <c r="A162" s="163">
        <v>2824</v>
      </c>
      <c r="B162" s="164" t="s">
        <v>365</v>
      </c>
      <c r="C162" s="164">
        <v>2</v>
      </c>
      <c r="D162" s="164">
        <v>4</v>
      </c>
      <c r="E162" s="68" t="s">
        <v>368</v>
      </c>
      <c r="F162" s="75"/>
      <c r="G162" s="150">
        <f t="shared" si="2"/>
        <v>19860</v>
      </c>
      <c r="H162" s="155">
        <v>19860</v>
      </c>
      <c r="I162" s="155">
        <v>0</v>
      </c>
    </row>
    <row r="163" spans="1:9" ht="14.25" customHeight="1">
      <c r="A163" s="163">
        <v>2825</v>
      </c>
      <c r="B163" s="164" t="s">
        <v>365</v>
      </c>
      <c r="C163" s="164">
        <v>2</v>
      </c>
      <c r="D163" s="164">
        <v>5</v>
      </c>
      <c r="E163" s="68" t="s">
        <v>369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365</v>
      </c>
      <c r="C164" s="164">
        <v>2</v>
      </c>
      <c r="D164" s="164">
        <v>6</v>
      </c>
      <c r="E164" s="68" t="s">
        <v>370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365</v>
      </c>
      <c r="C165" s="164">
        <v>2</v>
      </c>
      <c r="D165" s="164">
        <v>7</v>
      </c>
      <c r="E165" s="68" t="s">
        <v>371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365</v>
      </c>
      <c r="C166" s="62">
        <v>3</v>
      </c>
      <c r="D166" s="62">
        <v>0</v>
      </c>
      <c r="E166" s="69" t="s">
        <v>75</v>
      </c>
      <c r="F166" s="77" t="s">
        <v>761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365</v>
      </c>
      <c r="C167" s="164">
        <v>3</v>
      </c>
      <c r="D167" s="164">
        <v>1</v>
      </c>
      <c r="E167" s="68" t="s">
        <v>400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365</v>
      </c>
      <c r="C168" s="164">
        <v>3</v>
      </c>
      <c r="D168" s="164">
        <v>2</v>
      </c>
      <c r="E168" s="68" t="s">
        <v>406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365</v>
      </c>
      <c r="C169" s="164">
        <v>3</v>
      </c>
      <c r="D169" s="164">
        <v>3</v>
      </c>
      <c r="E169" s="68" t="s">
        <v>407</v>
      </c>
      <c r="F169" s="75" t="s">
        <v>762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365</v>
      </c>
      <c r="C170" s="62">
        <v>4</v>
      </c>
      <c r="D170" s="62">
        <v>0</v>
      </c>
      <c r="E170" s="69" t="s">
        <v>76</v>
      </c>
      <c r="F170" s="77" t="s">
        <v>763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365</v>
      </c>
      <c r="C171" s="164">
        <v>4</v>
      </c>
      <c r="D171" s="164">
        <v>1</v>
      </c>
      <c r="E171" s="68" t="s">
        <v>409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365</v>
      </c>
      <c r="C172" s="164">
        <v>4</v>
      </c>
      <c r="D172" s="164">
        <v>2</v>
      </c>
      <c r="E172" s="68" t="s">
        <v>410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365</v>
      </c>
      <c r="C173" s="164">
        <v>4</v>
      </c>
      <c r="D173" s="164">
        <v>3</v>
      </c>
      <c r="E173" s="68" t="s">
        <v>408</v>
      </c>
      <c r="F173" s="75" t="s">
        <v>764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365</v>
      </c>
      <c r="C174" s="62">
        <v>5</v>
      </c>
      <c r="D174" s="62">
        <v>0</v>
      </c>
      <c r="E174" s="80" t="s">
        <v>77</v>
      </c>
      <c r="F174" s="77" t="s">
        <v>766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365</v>
      </c>
      <c r="C175" s="62">
        <v>5</v>
      </c>
      <c r="D175" s="62">
        <v>1</v>
      </c>
      <c r="E175" s="81" t="s">
        <v>765</v>
      </c>
      <c r="F175" s="75" t="s">
        <v>767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365</v>
      </c>
      <c r="C176" s="62">
        <v>6</v>
      </c>
      <c r="D176" s="62">
        <v>0</v>
      </c>
      <c r="E176" s="80" t="s">
        <v>78</v>
      </c>
      <c r="F176" s="77" t="s">
        <v>910</v>
      </c>
      <c r="G176" s="150">
        <f t="shared" si="2"/>
        <v>31000</v>
      </c>
      <c r="H176" s="175">
        <f>SUM(H177)</f>
        <v>0</v>
      </c>
      <c r="I176" s="175">
        <f>SUM(I177)</f>
        <v>31000</v>
      </c>
    </row>
    <row r="177" spans="1:9" ht="26.25" customHeight="1">
      <c r="A177" s="163">
        <v>2861</v>
      </c>
      <c r="B177" s="164" t="s">
        <v>365</v>
      </c>
      <c r="C177" s="164">
        <v>6</v>
      </c>
      <c r="D177" s="164">
        <v>1</v>
      </c>
      <c r="E177" s="81" t="s">
        <v>768</v>
      </c>
      <c r="F177" s="75" t="s">
        <v>911</v>
      </c>
      <c r="G177" s="150">
        <f t="shared" si="2"/>
        <v>31000</v>
      </c>
      <c r="H177" s="155"/>
      <c r="I177" s="155">
        <v>31000</v>
      </c>
    </row>
    <row r="178" spans="1:9" s="39" customFormat="1" ht="15" customHeight="1">
      <c r="A178" s="163">
        <v>2900</v>
      </c>
      <c r="B178" s="62" t="s">
        <v>372</v>
      </c>
      <c r="C178" s="62">
        <v>0</v>
      </c>
      <c r="D178" s="62">
        <v>0</v>
      </c>
      <c r="E178" s="180" t="s">
        <v>79</v>
      </c>
      <c r="F178" s="76" t="s">
        <v>912</v>
      </c>
      <c r="G178" s="150">
        <f t="shared" si="2"/>
        <v>232967</v>
      </c>
      <c r="H178" s="175">
        <f>SUM(H179+H182+H185+H188+H191+H194+H196+H198)</f>
        <v>219167</v>
      </c>
      <c r="I178" s="175">
        <f>SUM(I179+I182+I185+I188+I191+I194+I196+I198)</f>
        <v>13800</v>
      </c>
    </row>
    <row r="179" spans="1:9" ht="24.75" customHeight="1">
      <c r="A179" s="163">
        <v>2910</v>
      </c>
      <c r="B179" s="62" t="s">
        <v>372</v>
      </c>
      <c r="C179" s="62">
        <v>1</v>
      </c>
      <c r="D179" s="62">
        <v>0</v>
      </c>
      <c r="E179" s="69" t="s">
        <v>80</v>
      </c>
      <c r="F179" s="70" t="s">
        <v>913</v>
      </c>
      <c r="G179" s="150">
        <f t="shared" si="2"/>
        <v>157267</v>
      </c>
      <c r="H179" s="175">
        <f>SUM(H180:H181)</f>
        <v>147967</v>
      </c>
      <c r="I179" s="175">
        <f>SUM(I180:I181)</f>
        <v>9300</v>
      </c>
    </row>
    <row r="180" spans="1:9" ht="18.75" customHeight="1">
      <c r="A180" s="163">
        <v>2911</v>
      </c>
      <c r="B180" s="164" t="s">
        <v>372</v>
      </c>
      <c r="C180" s="164">
        <v>1</v>
      </c>
      <c r="D180" s="164">
        <v>1</v>
      </c>
      <c r="E180" s="68" t="s">
        <v>914</v>
      </c>
      <c r="F180" s="75" t="s">
        <v>915</v>
      </c>
      <c r="G180" s="150">
        <f t="shared" si="2"/>
        <v>156707</v>
      </c>
      <c r="H180" s="155">
        <v>147407</v>
      </c>
      <c r="I180" s="155">
        <v>9300</v>
      </c>
    </row>
    <row r="181" spans="1:9" ht="18.75" customHeight="1">
      <c r="A181" s="163">
        <v>2912</v>
      </c>
      <c r="B181" s="164" t="s">
        <v>372</v>
      </c>
      <c r="C181" s="164">
        <v>1</v>
      </c>
      <c r="D181" s="164">
        <v>2</v>
      </c>
      <c r="E181" s="68" t="s">
        <v>373</v>
      </c>
      <c r="F181" s="75" t="s">
        <v>916</v>
      </c>
      <c r="G181" s="150">
        <f t="shared" si="2"/>
        <v>560</v>
      </c>
      <c r="H181" s="155">
        <v>560</v>
      </c>
      <c r="I181" s="155">
        <v>0</v>
      </c>
    </row>
    <row r="182" spans="1:9" ht="15" customHeight="1">
      <c r="A182" s="163">
        <v>2920</v>
      </c>
      <c r="B182" s="62" t="s">
        <v>372</v>
      </c>
      <c r="C182" s="62">
        <v>2</v>
      </c>
      <c r="D182" s="62">
        <v>0</v>
      </c>
      <c r="E182" s="69" t="s">
        <v>81</v>
      </c>
      <c r="F182" s="70" t="s">
        <v>917</v>
      </c>
      <c r="G182" s="150">
        <f t="shared" si="2"/>
        <v>0</v>
      </c>
      <c r="H182" s="175">
        <f>SUM(H183:H184)</f>
        <v>0</v>
      </c>
      <c r="I182" s="175">
        <f>SUM(I183:I184)</f>
        <v>0</v>
      </c>
    </row>
    <row r="183" spans="1:9" ht="18.75" customHeight="1">
      <c r="A183" s="163">
        <v>2921</v>
      </c>
      <c r="B183" s="164" t="s">
        <v>372</v>
      </c>
      <c r="C183" s="164">
        <v>2</v>
      </c>
      <c r="D183" s="164">
        <v>1</v>
      </c>
      <c r="E183" s="68" t="s">
        <v>374</v>
      </c>
      <c r="F183" s="75" t="s">
        <v>918</v>
      </c>
      <c r="G183" s="150">
        <f t="shared" si="2"/>
        <v>0</v>
      </c>
      <c r="H183" s="155"/>
      <c r="I183" s="155"/>
    </row>
    <row r="184" spans="1:9" ht="18.75" customHeight="1">
      <c r="A184" s="163">
        <v>2922</v>
      </c>
      <c r="B184" s="164" t="s">
        <v>372</v>
      </c>
      <c r="C184" s="164">
        <v>2</v>
      </c>
      <c r="D184" s="164">
        <v>2</v>
      </c>
      <c r="E184" s="68" t="s">
        <v>375</v>
      </c>
      <c r="F184" s="75" t="s">
        <v>919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372</v>
      </c>
      <c r="C185" s="62">
        <v>3</v>
      </c>
      <c r="D185" s="62">
        <v>0</v>
      </c>
      <c r="E185" s="69" t="s">
        <v>82</v>
      </c>
      <c r="F185" s="70" t="s">
        <v>920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372</v>
      </c>
      <c r="C186" s="164">
        <v>3</v>
      </c>
      <c r="D186" s="164">
        <v>1</v>
      </c>
      <c r="E186" s="68" t="s">
        <v>376</v>
      </c>
      <c r="F186" s="75" t="s">
        <v>921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372</v>
      </c>
      <c r="C187" s="164">
        <v>3</v>
      </c>
      <c r="D187" s="164">
        <v>2</v>
      </c>
      <c r="E187" s="68" t="s">
        <v>377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372</v>
      </c>
      <c r="C188" s="62">
        <v>4</v>
      </c>
      <c r="D188" s="62">
        <v>0</v>
      </c>
      <c r="E188" s="69" t="s">
        <v>83</v>
      </c>
      <c r="F188" s="70" t="s">
        <v>922</v>
      </c>
      <c r="G188" s="150">
        <f t="shared" si="2"/>
        <v>6400</v>
      </c>
      <c r="H188" s="175">
        <f>SUM(H189:H190)</f>
        <v>6400</v>
      </c>
      <c r="I188" s="175">
        <f>SUM(I189:I190)</f>
        <v>0</v>
      </c>
    </row>
    <row r="189" spans="1:9" ht="16.5" customHeight="1">
      <c r="A189" s="163">
        <v>2941</v>
      </c>
      <c r="B189" s="164" t="s">
        <v>372</v>
      </c>
      <c r="C189" s="164">
        <v>4</v>
      </c>
      <c r="D189" s="164">
        <v>1</v>
      </c>
      <c r="E189" s="68" t="s">
        <v>378</v>
      </c>
      <c r="F189" s="75" t="s">
        <v>923</v>
      </c>
      <c r="G189" s="150">
        <f t="shared" si="2"/>
        <v>6400</v>
      </c>
      <c r="H189" s="155">
        <v>6400</v>
      </c>
      <c r="I189" s="155"/>
    </row>
    <row r="190" spans="1:9" ht="16.5" customHeight="1">
      <c r="A190" s="163">
        <v>2942</v>
      </c>
      <c r="B190" s="164" t="s">
        <v>372</v>
      </c>
      <c r="C190" s="164">
        <v>4</v>
      </c>
      <c r="D190" s="164">
        <v>2</v>
      </c>
      <c r="E190" s="68" t="s">
        <v>379</v>
      </c>
      <c r="F190" s="75" t="s">
        <v>924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372</v>
      </c>
      <c r="C191" s="62">
        <v>5</v>
      </c>
      <c r="D191" s="62">
        <v>0</v>
      </c>
      <c r="E191" s="69" t="s">
        <v>84</v>
      </c>
      <c r="F191" s="70" t="s">
        <v>925</v>
      </c>
      <c r="G191" s="150">
        <f t="shared" si="2"/>
        <v>69300</v>
      </c>
      <c r="H191" s="175">
        <f>SUM(H192:H193)</f>
        <v>64800</v>
      </c>
      <c r="I191" s="175">
        <f>SUM(I192:I193)</f>
        <v>4500</v>
      </c>
    </row>
    <row r="192" spans="1:9" ht="15">
      <c r="A192" s="163">
        <v>2951</v>
      </c>
      <c r="B192" s="164" t="s">
        <v>372</v>
      </c>
      <c r="C192" s="164">
        <v>5</v>
      </c>
      <c r="D192" s="164">
        <v>1</v>
      </c>
      <c r="E192" s="68" t="s">
        <v>380</v>
      </c>
      <c r="F192" s="70"/>
      <c r="G192" s="150">
        <f t="shared" si="2"/>
        <v>69300</v>
      </c>
      <c r="H192" s="155">
        <v>64800</v>
      </c>
      <c r="I192" s="155">
        <v>4500</v>
      </c>
    </row>
    <row r="193" spans="1:9" ht="15.75" customHeight="1">
      <c r="A193" s="163">
        <v>2952</v>
      </c>
      <c r="B193" s="164" t="s">
        <v>372</v>
      </c>
      <c r="C193" s="164">
        <v>5</v>
      </c>
      <c r="D193" s="164">
        <v>2</v>
      </c>
      <c r="E193" s="68" t="s">
        <v>381</v>
      </c>
      <c r="F193" s="75" t="s">
        <v>926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372</v>
      </c>
      <c r="C194" s="62">
        <v>6</v>
      </c>
      <c r="D194" s="62">
        <v>0</v>
      </c>
      <c r="E194" s="69" t="s">
        <v>85</v>
      </c>
      <c r="F194" s="70" t="s">
        <v>928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372</v>
      </c>
      <c r="C195" s="164">
        <v>6</v>
      </c>
      <c r="D195" s="164">
        <v>1</v>
      </c>
      <c r="E195" s="68" t="s">
        <v>927</v>
      </c>
      <c r="F195" s="75" t="s">
        <v>929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372</v>
      </c>
      <c r="C196" s="62">
        <v>7</v>
      </c>
      <c r="D196" s="62">
        <v>0</v>
      </c>
      <c r="E196" s="69" t="s">
        <v>86</v>
      </c>
      <c r="F196" s="70" t="s">
        <v>931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372</v>
      </c>
      <c r="C197" s="164">
        <v>7</v>
      </c>
      <c r="D197" s="164">
        <v>1</v>
      </c>
      <c r="E197" s="68" t="s">
        <v>930</v>
      </c>
      <c r="F197" s="75" t="s">
        <v>931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372</v>
      </c>
      <c r="C198" s="62">
        <v>8</v>
      </c>
      <c r="D198" s="62">
        <v>0</v>
      </c>
      <c r="E198" s="69" t="s">
        <v>87</v>
      </c>
      <c r="F198" s="70" t="s">
        <v>933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372</v>
      </c>
      <c r="C199" s="164">
        <v>8</v>
      </c>
      <c r="D199" s="164">
        <v>1</v>
      </c>
      <c r="E199" s="68" t="s">
        <v>932</v>
      </c>
      <c r="F199" s="75" t="s">
        <v>934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382</v>
      </c>
      <c r="C200" s="62">
        <v>0</v>
      </c>
      <c r="D200" s="62">
        <v>0</v>
      </c>
      <c r="E200" s="180" t="s">
        <v>88</v>
      </c>
      <c r="F200" s="76" t="s">
        <v>935</v>
      </c>
      <c r="G200" s="150">
        <f t="shared" si="2"/>
        <v>15200</v>
      </c>
      <c r="H200" s="175">
        <f>SUM(H201+H204+H206+H208+H210+H212+H214+H216+H218)</f>
        <v>15200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382</v>
      </c>
      <c r="C201" s="62">
        <v>1</v>
      </c>
      <c r="D201" s="62">
        <v>0</v>
      </c>
      <c r="E201" s="69" t="s">
        <v>89</v>
      </c>
      <c r="F201" s="70" t="s">
        <v>936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382</v>
      </c>
      <c r="C202" s="164">
        <v>1</v>
      </c>
      <c r="D202" s="164">
        <v>1</v>
      </c>
      <c r="E202" s="68" t="s">
        <v>937</v>
      </c>
      <c r="F202" s="75" t="s">
        <v>938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382</v>
      </c>
      <c r="C203" s="164">
        <v>1</v>
      </c>
      <c r="D203" s="164">
        <v>2</v>
      </c>
      <c r="E203" s="68" t="s">
        <v>939</v>
      </c>
      <c r="F203" s="75" t="s">
        <v>940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382</v>
      </c>
      <c r="C204" s="62">
        <v>2</v>
      </c>
      <c r="D204" s="62">
        <v>0</v>
      </c>
      <c r="E204" s="69" t="s">
        <v>90</v>
      </c>
      <c r="F204" s="70" t="s">
        <v>942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382</v>
      </c>
      <c r="C205" s="164">
        <v>2</v>
      </c>
      <c r="D205" s="164">
        <v>1</v>
      </c>
      <c r="E205" s="68" t="s">
        <v>941</v>
      </c>
      <c r="F205" s="75" t="s">
        <v>943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382</v>
      </c>
      <c r="C206" s="62">
        <v>3</v>
      </c>
      <c r="D206" s="62">
        <v>0</v>
      </c>
      <c r="E206" s="69" t="s">
        <v>91</v>
      </c>
      <c r="F206" s="70" t="s">
        <v>945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382</v>
      </c>
      <c r="C207" s="164">
        <v>3</v>
      </c>
      <c r="D207" s="164" t="s">
        <v>277</v>
      </c>
      <c r="E207" s="68" t="s">
        <v>944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382</v>
      </c>
      <c r="C208" s="62">
        <v>4</v>
      </c>
      <c r="D208" s="62">
        <v>0</v>
      </c>
      <c r="E208" s="69" t="s">
        <v>92</v>
      </c>
      <c r="F208" s="70" t="s">
        <v>947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382</v>
      </c>
      <c r="C209" s="164">
        <v>4</v>
      </c>
      <c r="D209" s="164">
        <v>1</v>
      </c>
      <c r="E209" s="68" t="s">
        <v>946</v>
      </c>
      <c r="F209" s="75" t="s">
        <v>948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382</v>
      </c>
      <c r="C210" s="62">
        <v>5</v>
      </c>
      <c r="D210" s="62">
        <v>0</v>
      </c>
      <c r="E210" s="69" t="s">
        <v>93</v>
      </c>
      <c r="F210" s="70" t="s">
        <v>950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382</v>
      </c>
      <c r="C211" s="164">
        <v>5</v>
      </c>
      <c r="D211" s="164">
        <v>1</v>
      </c>
      <c r="E211" s="68" t="s">
        <v>949</v>
      </c>
      <c r="F211" s="75" t="s">
        <v>950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382</v>
      </c>
      <c r="C212" s="62">
        <v>6</v>
      </c>
      <c r="D212" s="62">
        <v>0</v>
      </c>
      <c r="E212" s="69" t="s">
        <v>94</v>
      </c>
      <c r="F212" s="70" t="s">
        <v>952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382</v>
      </c>
      <c r="C213" s="164">
        <v>6</v>
      </c>
      <c r="D213" s="164">
        <v>1</v>
      </c>
      <c r="E213" s="68" t="s">
        <v>951</v>
      </c>
      <c r="F213" s="75" t="s">
        <v>952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382</v>
      </c>
      <c r="C214" s="62">
        <v>7</v>
      </c>
      <c r="D214" s="62">
        <v>0</v>
      </c>
      <c r="E214" s="69" t="s">
        <v>95</v>
      </c>
      <c r="F214" s="70" t="s">
        <v>954</v>
      </c>
      <c r="G214" s="150">
        <f t="shared" si="3"/>
        <v>15200</v>
      </c>
      <c r="H214" s="175">
        <f>SUM(H215)</f>
        <v>15200</v>
      </c>
      <c r="I214" s="175">
        <f>SUM(I215)</f>
        <v>0</v>
      </c>
    </row>
    <row r="215" spans="1:9" ht="24.75" customHeight="1">
      <c r="A215" s="163">
        <v>3071</v>
      </c>
      <c r="B215" s="164" t="s">
        <v>382</v>
      </c>
      <c r="C215" s="164">
        <v>7</v>
      </c>
      <c r="D215" s="164">
        <v>1</v>
      </c>
      <c r="E215" s="68" t="s">
        <v>953</v>
      </c>
      <c r="F215" s="75" t="s">
        <v>956</v>
      </c>
      <c r="G215" s="150">
        <f t="shared" si="3"/>
        <v>15200</v>
      </c>
      <c r="H215" s="155">
        <v>15200</v>
      </c>
      <c r="I215" s="155"/>
    </row>
    <row r="216" spans="1:9" ht="37.5" customHeight="1">
      <c r="A216" s="163">
        <v>3080</v>
      </c>
      <c r="B216" s="62" t="s">
        <v>382</v>
      </c>
      <c r="C216" s="62">
        <v>8</v>
      </c>
      <c r="D216" s="62">
        <v>0</v>
      </c>
      <c r="E216" s="69" t="s">
        <v>96</v>
      </c>
      <c r="F216" s="70" t="s">
        <v>957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382</v>
      </c>
      <c r="C217" s="164">
        <v>8</v>
      </c>
      <c r="D217" s="164">
        <v>1</v>
      </c>
      <c r="E217" s="68" t="s">
        <v>97</v>
      </c>
      <c r="F217" s="75" t="s">
        <v>958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382</v>
      </c>
      <c r="C218" s="62">
        <v>9</v>
      </c>
      <c r="D218" s="62">
        <v>0</v>
      </c>
      <c r="E218" s="69" t="s">
        <v>98</v>
      </c>
      <c r="F218" s="70" t="s">
        <v>960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382</v>
      </c>
      <c r="C219" s="164">
        <v>9</v>
      </c>
      <c r="D219" s="164">
        <v>1</v>
      </c>
      <c r="E219" s="68" t="s">
        <v>959</v>
      </c>
      <c r="F219" s="75" t="s">
        <v>961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382</v>
      </c>
      <c r="C220" s="164">
        <v>9</v>
      </c>
      <c r="D220" s="164">
        <v>2</v>
      </c>
      <c r="E220" s="68" t="s">
        <v>401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383</v>
      </c>
      <c r="C221" s="62">
        <v>0</v>
      </c>
      <c r="D221" s="62">
        <v>0</v>
      </c>
      <c r="E221" s="82" t="s">
        <v>41</v>
      </c>
      <c r="F221" s="83"/>
      <c r="G221" s="150">
        <f t="shared" si="3"/>
        <v>94406</v>
      </c>
      <c r="H221" s="175">
        <f>SUM(H222)</f>
        <v>84406</v>
      </c>
      <c r="I221" s="175">
        <f>SUM(I222)</f>
        <v>10000</v>
      </c>
    </row>
    <row r="222" spans="1:9" ht="24">
      <c r="A222" s="163">
        <v>3110</v>
      </c>
      <c r="B222" s="165" t="s">
        <v>383</v>
      </c>
      <c r="C222" s="165">
        <v>1</v>
      </c>
      <c r="D222" s="165">
        <v>0</v>
      </c>
      <c r="E222" s="80" t="s">
        <v>99</v>
      </c>
      <c r="F222" s="75"/>
      <c r="G222" s="150">
        <f t="shared" si="3"/>
        <v>94406</v>
      </c>
      <c r="H222" s="155">
        <f>H223</f>
        <v>84406</v>
      </c>
      <c r="I222" s="155">
        <f>I223</f>
        <v>10000</v>
      </c>
    </row>
    <row r="223" spans="1:9" ht="15">
      <c r="A223" s="163">
        <v>3112</v>
      </c>
      <c r="B223" s="165" t="s">
        <v>383</v>
      </c>
      <c r="C223" s="165">
        <v>1</v>
      </c>
      <c r="D223" s="165">
        <v>2</v>
      </c>
      <c r="E223" s="81" t="s">
        <v>130</v>
      </c>
      <c r="F223" s="75"/>
      <c r="G223" s="150">
        <f t="shared" si="3"/>
        <v>94406</v>
      </c>
      <c r="H223" s="155">
        <v>84406</v>
      </c>
      <c r="I223" s="155">
        <v>10000</v>
      </c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A6:A7"/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&amp;C&amp;P&amp;RԲյուջե 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33" t="s">
        <v>977</v>
      </c>
      <c r="B1" s="233"/>
      <c r="C1" s="233"/>
      <c r="D1" s="233"/>
      <c r="E1" s="233"/>
      <c r="F1" s="233"/>
      <c r="G1" s="216"/>
      <c r="H1" s="216"/>
      <c r="I1" s="216"/>
    </row>
    <row r="2" spans="1:9" s="10" customFormat="1" ht="18">
      <c r="A2" s="220" t="s">
        <v>988</v>
      </c>
      <c r="B2" s="220"/>
      <c r="C2" s="220"/>
      <c r="D2" s="220"/>
      <c r="E2" s="220"/>
      <c r="F2" s="220"/>
      <c r="G2" s="204"/>
      <c r="H2" s="204"/>
      <c r="I2" s="204"/>
    </row>
    <row r="3" spans="1:6" ht="33.75" customHeight="1">
      <c r="A3" s="246" t="s">
        <v>294</v>
      </c>
      <c r="B3" s="246"/>
      <c r="C3" s="246"/>
      <c r="D3" s="246"/>
      <c r="E3" s="246"/>
      <c r="F3" s="246"/>
    </row>
    <row r="4" spans="1:3" ht="15">
      <c r="A4" s="41" t="s">
        <v>966</v>
      </c>
      <c r="B4" s="41"/>
      <c r="C4" s="41"/>
    </row>
    <row r="5" spans="5:6" ht="12.75">
      <c r="E5" s="244" t="s">
        <v>292</v>
      </c>
      <c r="F5" s="244"/>
    </row>
    <row r="6" spans="1:6" ht="24">
      <c r="A6" s="247" t="s">
        <v>295</v>
      </c>
      <c r="B6" s="160" t="s">
        <v>132</v>
      </c>
      <c r="C6" s="160"/>
      <c r="D6" s="249" t="s">
        <v>296</v>
      </c>
      <c r="E6" s="248" t="s">
        <v>221</v>
      </c>
      <c r="F6" s="248"/>
    </row>
    <row r="7" spans="1:6" ht="24">
      <c r="A7" s="247"/>
      <c r="B7" s="160" t="s">
        <v>133</v>
      </c>
      <c r="C7" s="103" t="s">
        <v>134</v>
      </c>
      <c r="D7" s="250"/>
      <c r="E7" s="161" t="s">
        <v>286</v>
      </c>
      <c r="F7" s="161" t="s">
        <v>287</v>
      </c>
    </row>
    <row r="8" spans="1:6" ht="12.75">
      <c r="A8" s="87">
        <v>1</v>
      </c>
      <c r="B8" s="87">
        <v>2</v>
      </c>
      <c r="C8" s="87" t="s">
        <v>135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148">
        <f aca="true" t="shared" si="0" ref="D9:D72">SUM(E9:F9)</f>
        <v>725444</v>
      </c>
      <c r="E9" s="173">
        <f>SUM(E10)</f>
        <v>619000</v>
      </c>
      <c r="F9" s="173">
        <f>SUM(F10+F128+F131+F158)</f>
        <v>106444</v>
      </c>
    </row>
    <row r="10" spans="1:6" ht="13.5" customHeight="1">
      <c r="A10" s="97">
        <v>4050</v>
      </c>
      <c r="B10" s="179" t="s">
        <v>21</v>
      </c>
      <c r="C10" s="99" t="s">
        <v>527</v>
      </c>
      <c r="D10" s="148">
        <f t="shared" si="0"/>
        <v>619000</v>
      </c>
      <c r="E10" s="173">
        <f>SUM(E11+E20+E56+E67+E74+E99+E110)</f>
        <v>619000</v>
      </c>
      <c r="F10" s="173">
        <f>SUM(F11)</f>
        <v>0</v>
      </c>
    </row>
    <row r="11" spans="1:6" ht="14.25" customHeight="1">
      <c r="A11" s="100">
        <v>4100</v>
      </c>
      <c r="B11" s="185" t="s">
        <v>834</v>
      </c>
      <c r="C11" s="101" t="s">
        <v>527</v>
      </c>
      <c r="D11" s="148">
        <f t="shared" si="0"/>
        <v>106787</v>
      </c>
      <c r="E11" s="173">
        <f>SUM(E12+E16+E18)</f>
        <v>106787</v>
      </c>
      <c r="F11" s="173">
        <f>SUM(F18)</f>
        <v>0</v>
      </c>
    </row>
    <row r="12" spans="1:6" ht="25.5" customHeight="1">
      <c r="A12" s="100">
        <v>4110</v>
      </c>
      <c r="B12" s="179" t="s">
        <v>791</v>
      </c>
      <c r="C12" s="101" t="s">
        <v>527</v>
      </c>
      <c r="D12" s="148">
        <f t="shared" si="0"/>
        <v>106787</v>
      </c>
      <c r="E12" s="173">
        <f>SUM(E13:E15)</f>
        <v>106787</v>
      </c>
      <c r="F12" s="131" t="s">
        <v>536</v>
      </c>
    </row>
    <row r="13" spans="1:6" ht="24">
      <c r="A13" s="100">
        <v>4111</v>
      </c>
      <c r="B13" s="102" t="s">
        <v>136</v>
      </c>
      <c r="C13" s="103" t="s">
        <v>385</v>
      </c>
      <c r="D13" s="148">
        <f>SUM(E13:F13)</f>
        <v>105637</v>
      </c>
      <c r="E13" s="148">
        <v>105637</v>
      </c>
      <c r="F13" s="131" t="s">
        <v>536</v>
      </c>
    </row>
    <row r="14" spans="1:6" ht="24">
      <c r="A14" s="100">
        <v>4112</v>
      </c>
      <c r="B14" s="102" t="s">
        <v>137</v>
      </c>
      <c r="C14" s="104" t="s">
        <v>386</v>
      </c>
      <c r="D14" s="148">
        <f t="shared" si="0"/>
        <v>350</v>
      </c>
      <c r="E14" s="148">
        <v>350</v>
      </c>
      <c r="F14" s="131" t="s">
        <v>536</v>
      </c>
    </row>
    <row r="15" spans="1:6" ht="12.75">
      <c r="A15" s="100">
        <v>4114</v>
      </c>
      <c r="B15" s="102" t="s">
        <v>138</v>
      </c>
      <c r="C15" s="104" t="s">
        <v>384</v>
      </c>
      <c r="D15" s="148">
        <f>SUM(E15:F15)</f>
        <v>800</v>
      </c>
      <c r="E15" s="148">
        <v>800</v>
      </c>
      <c r="F15" s="131" t="s">
        <v>536</v>
      </c>
    </row>
    <row r="16" spans="1:6" ht="24" customHeight="1">
      <c r="A16" s="100">
        <v>4120</v>
      </c>
      <c r="B16" s="105" t="s">
        <v>833</v>
      </c>
      <c r="C16" s="101" t="s">
        <v>527</v>
      </c>
      <c r="D16" s="148">
        <f t="shared" si="0"/>
        <v>0</v>
      </c>
      <c r="E16" s="173">
        <f>SUM(E17)</f>
        <v>0</v>
      </c>
      <c r="F16" s="131" t="s">
        <v>536</v>
      </c>
    </row>
    <row r="17" spans="1:6" ht="13.5" customHeight="1">
      <c r="A17" s="100">
        <v>4121</v>
      </c>
      <c r="B17" s="102" t="s">
        <v>139</v>
      </c>
      <c r="C17" s="104" t="s">
        <v>387</v>
      </c>
      <c r="D17" s="148">
        <f t="shared" si="0"/>
        <v>0</v>
      </c>
      <c r="E17" s="148"/>
      <c r="F17" s="131" t="s">
        <v>536</v>
      </c>
    </row>
    <row r="18" spans="1:6" ht="25.5" customHeight="1">
      <c r="A18" s="100">
        <v>4130</v>
      </c>
      <c r="B18" s="105" t="s">
        <v>832</v>
      </c>
      <c r="C18" s="101" t="s">
        <v>527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388</v>
      </c>
      <c r="C19" s="103" t="s">
        <v>389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967</v>
      </c>
      <c r="C20" s="101" t="s">
        <v>527</v>
      </c>
      <c r="D20" s="148">
        <f t="shared" si="0"/>
        <v>52079</v>
      </c>
      <c r="E20" s="173">
        <f>E21+E29+E33+E42+E44+E47</f>
        <v>52079</v>
      </c>
      <c r="F20" s="131" t="s">
        <v>536</v>
      </c>
    </row>
    <row r="21" spans="1:6" ht="14.25" customHeight="1">
      <c r="A21" s="100">
        <v>4210</v>
      </c>
      <c r="B21" s="105" t="s">
        <v>968</v>
      </c>
      <c r="C21" s="101" t="s">
        <v>527</v>
      </c>
      <c r="D21" s="148">
        <f t="shared" si="0"/>
        <v>11866</v>
      </c>
      <c r="E21" s="173">
        <f>SUM(E22:E28)</f>
        <v>11866</v>
      </c>
      <c r="F21" s="131" t="s">
        <v>536</v>
      </c>
    </row>
    <row r="22" spans="1:6" ht="24">
      <c r="A22" s="100">
        <v>4211</v>
      </c>
      <c r="B22" s="102" t="s">
        <v>390</v>
      </c>
      <c r="C22" s="104" t="s">
        <v>391</v>
      </c>
      <c r="D22" s="148">
        <f t="shared" si="0"/>
        <v>600</v>
      </c>
      <c r="E22" s="148">
        <v>600</v>
      </c>
      <c r="F22" s="131" t="s">
        <v>536</v>
      </c>
    </row>
    <row r="23" spans="1:6" ht="12.75">
      <c r="A23" s="100">
        <v>4212</v>
      </c>
      <c r="B23" s="105" t="s">
        <v>188</v>
      </c>
      <c r="C23" s="104" t="s">
        <v>392</v>
      </c>
      <c r="D23" s="148">
        <f t="shared" si="0"/>
        <v>6520</v>
      </c>
      <c r="E23" s="148">
        <v>6520</v>
      </c>
      <c r="F23" s="131" t="s">
        <v>536</v>
      </c>
    </row>
    <row r="24" spans="1:6" ht="12.75">
      <c r="A24" s="100">
        <v>4213</v>
      </c>
      <c r="B24" s="102" t="s">
        <v>140</v>
      </c>
      <c r="C24" s="104" t="s">
        <v>393</v>
      </c>
      <c r="D24" s="148">
        <f t="shared" si="0"/>
        <v>825</v>
      </c>
      <c r="E24" s="148">
        <v>825</v>
      </c>
      <c r="F24" s="131" t="s">
        <v>536</v>
      </c>
    </row>
    <row r="25" spans="1:6" ht="12.75">
      <c r="A25" s="100">
        <v>4214</v>
      </c>
      <c r="B25" s="102" t="s">
        <v>141</v>
      </c>
      <c r="C25" s="104" t="s">
        <v>394</v>
      </c>
      <c r="D25" s="148">
        <f t="shared" si="0"/>
        <v>3736</v>
      </c>
      <c r="E25" s="148">
        <v>3736</v>
      </c>
      <c r="F25" s="131" t="s">
        <v>536</v>
      </c>
    </row>
    <row r="26" spans="1:6" ht="12.75">
      <c r="A26" s="100">
        <v>4215</v>
      </c>
      <c r="B26" s="102" t="s">
        <v>142</v>
      </c>
      <c r="C26" s="104" t="s">
        <v>395</v>
      </c>
      <c r="D26" s="148">
        <f t="shared" si="0"/>
        <v>185</v>
      </c>
      <c r="E26" s="148">
        <v>185</v>
      </c>
      <c r="F26" s="131" t="s">
        <v>536</v>
      </c>
    </row>
    <row r="27" spans="1:6" ht="13.5" customHeight="1">
      <c r="A27" s="100">
        <v>4216</v>
      </c>
      <c r="B27" s="102" t="s">
        <v>143</v>
      </c>
      <c r="C27" s="104" t="s">
        <v>396</v>
      </c>
      <c r="D27" s="148">
        <f t="shared" si="0"/>
        <v>0</v>
      </c>
      <c r="E27" s="148"/>
      <c r="F27" s="131" t="s">
        <v>536</v>
      </c>
    </row>
    <row r="28" spans="1:6" ht="12.75">
      <c r="A28" s="100">
        <v>4217</v>
      </c>
      <c r="B28" s="102" t="s">
        <v>144</v>
      </c>
      <c r="C28" s="104" t="s">
        <v>397</v>
      </c>
      <c r="D28" s="148">
        <f t="shared" si="0"/>
        <v>0</v>
      </c>
      <c r="E28" s="148"/>
      <c r="F28" s="131" t="s">
        <v>536</v>
      </c>
    </row>
    <row r="29" spans="1:6" ht="24.75" customHeight="1">
      <c r="A29" s="100">
        <v>4220</v>
      </c>
      <c r="B29" s="105" t="s">
        <v>348</v>
      </c>
      <c r="C29" s="101" t="s">
        <v>527</v>
      </c>
      <c r="D29" s="148">
        <f t="shared" si="0"/>
        <v>1580</v>
      </c>
      <c r="E29" s="173">
        <f>SUM(E30:E32)</f>
        <v>1580</v>
      </c>
      <c r="F29" s="131" t="s">
        <v>536</v>
      </c>
    </row>
    <row r="30" spans="1:6" ht="12.75">
      <c r="A30" s="100">
        <v>4221</v>
      </c>
      <c r="B30" s="102" t="s">
        <v>145</v>
      </c>
      <c r="C30" s="106">
        <v>4221</v>
      </c>
      <c r="D30" s="148">
        <f t="shared" si="0"/>
        <v>580</v>
      </c>
      <c r="E30" s="148">
        <v>580</v>
      </c>
      <c r="F30" s="131" t="s">
        <v>536</v>
      </c>
    </row>
    <row r="31" spans="1:6" ht="13.5" customHeight="1">
      <c r="A31" s="100">
        <v>4222</v>
      </c>
      <c r="B31" s="102" t="s">
        <v>146</v>
      </c>
      <c r="C31" s="104" t="s">
        <v>489</v>
      </c>
      <c r="D31" s="148">
        <f t="shared" si="0"/>
        <v>1000</v>
      </c>
      <c r="E31" s="148">
        <v>1000</v>
      </c>
      <c r="F31" s="131" t="s">
        <v>536</v>
      </c>
    </row>
    <row r="32" spans="1:6" ht="12.75">
      <c r="A32" s="100">
        <v>4223</v>
      </c>
      <c r="B32" s="102" t="s">
        <v>147</v>
      </c>
      <c r="C32" s="104" t="s">
        <v>490</v>
      </c>
      <c r="D32" s="148">
        <f t="shared" si="0"/>
        <v>0</v>
      </c>
      <c r="E32" s="148"/>
      <c r="F32" s="131" t="s">
        <v>536</v>
      </c>
    </row>
    <row r="33" spans="1:6" ht="24.75" customHeight="1">
      <c r="A33" s="100">
        <v>4230</v>
      </c>
      <c r="B33" s="105" t="s">
        <v>0</v>
      </c>
      <c r="C33" s="101" t="s">
        <v>527</v>
      </c>
      <c r="D33" s="148">
        <f t="shared" si="0"/>
        <v>12356</v>
      </c>
      <c r="E33" s="173">
        <f>SUM(E34:E41)</f>
        <v>12356</v>
      </c>
      <c r="F33" s="131" t="s">
        <v>536</v>
      </c>
    </row>
    <row r="34" spans="1:6" ht="12.75">
      <c r="A34" s="100">
        <v>4231</v>
      </c>
      <c r="B34" s="102" t="s">
        <v>148</v>
      </c>
      <c r="C34" s="104" t="s">
        <v>491</v>
      </c>
      <c r="D34" s="148">
        <f t="shared" si="0"/>
        <v>0</v>
      </c>
      <c r="E34" s="148"/>
      <c r="F34" s="131" t="s">
        <v>536</v>
      </c>
    </row>
    <row r="35" spans="1:6" ht="12.75">
      <c r="A35" s="100">
        <v>4232</v>
      </c>
      <c r="B35" s="102" t="s">
        <v>149</v>
      </c>
      <c r="C35" s="104" t="s">
        <v>492</v>
      </c>
      <c r="D35" s="148">
        <f t="shared" si="0"/>
        <v>350</v>
      </c>
      <c r="E35" s="148">
        <v>350</v>
      </c>
      <c r="F35" s="131" t="s">
        <v>536</v>
      </c>
    </row>
    <row r="36" spans="1:6" ht="24">
      <c r="A36" s="100">
        <v>4233</v>
      </c>
      <c r="B36" s="102" t="s">
        <v>150</v>
      </c>
      <c r="C36" s="104" t="s">
        <v>493</v>
      </c>
      <c r="D36" s="148">
        <f t="shared" si="0"/>
        <v>500</v>
      </c>
      <c r="E36" s="148">
        <v>500</v>
      </c>
      <c r="F36" s="131" t="s">
        <v>536</v>
      </c>
    </row>
    <row r="37" spans="1:6" ht="12.75">
      <c r="A37" s="100">
        <v>4234</v>
      </c>
      <c r="B37" s="102" t="s">
        <v>151</v>
      </c>
      <c r="C37" s="104" t="s">
        <v>494</v>
      </c>
      <c r="D37" s="148">
        <f t="shared" si="0"/>
        <v>900</v>
      </c>
      <c r="E37" s="148">
        <v>900</v>
      </c>
      <c r="F37" s="131" t="s">
        <v>536</v>
      </c>
    </row>
    <row r="38" spans="1:6" ht="12.75">
      <c r="A38" s="100">
        <v>4235</v>
      </c>
      <c r="B38" s="107" t="s">
        <v>152</v>
      </c>
      <c r="C38" s="82">
        <v>4235</v>
      </c>
      <c r="D38" s="148">
        <f t="shared" si="0"/>
        <v>0</v>
      </c>
      <c r="E38" s="148"/>
      <c r="F38" s="131" t="s">
        <v>536</v>
      </c>
    </row>
    <row r="39" spans="1:6" ht="13.5" customHeight="1">
      <c r="A39" s="100">
        <v>4236</v>
      </c>
      <c r="B39" s="102" t="s">
        <v>153</v>
      </c>
      <c r="C39" s="104" t="s">
        <v>495</v>
      </c>
      <c r="D39" s="148">
        <f t="shared" si="0"/>
        <v>0</v>
      </c>
      <c r="E39" s="148"/>
      <c r="F39" s="131" t="s">
        <v>536</v>
      </c>
    </row>
    <row r="40" spans="1:6" ht="12.75">
      <c r="A40" s="100">
        <v>4237</v>
      </c>
      <c r="B40" s="102" t="s">
        <v>154</v>
      </c>
      <c r="C40" s="104" t="s">
        <v>496</v>
      </c>
      <c r="D40" s="148">
        <f t="shared" si="0"/>
        <v>996</v>
      </c>
      <c r="E40" s="148">
        <v>996</v>
      </c>
      <c r="F40" s="131" t="s">
        <v>536</v>
      </c>
    </row>
    <row r="41" spans="1:6" ht="12.75">
      <c r="A41" s="100">
        <v>4238</v>
      </c>
      <c r="B41" s="102" t="s">
        <v>155</v>
      </c>
      <c r="C41" s="104" t="s">
        <v>497</v>
      </c>
      <c r="D41" s="148">
        <f t="shared" si="0"/>
        <v>9610</v>
      </c>
      <c r="E41" s="148">
        <v>9610</v>
      </c>
      <c r="F41" s="131" t="s">
        <v>536</v>
      </c>
    </row>
    <row r="42" spans="1:6" ht="24" customHeight="1">
      <c r="A42" s="100">
        <v>4240</v>
      </c>
      <c r="B42" s="105" t="s">
        <v>802</v>
      </c>
      <c r="C42" s="101" t="s">
        <v>527</v>
      </c>
      <c r="D42" s="148">
        <f t="shared" si="0"/>
        <v>0</v>
      </c>
      <c r="E42" s="173">
        <f>SUM(E43)</f>
        <v>0</v>
      </c>
      <c r="F42" s="131" t="s">
        <v>536</v>
      </c>
    </row>
    <row r="43" spans="1:6" ht="12.75">
      <c r="A43" s="100">
        <v>4241</v>
      </c>
      <c r="B43" s="102" t="s">
        <v>156</v>
      </c>
      <c r="C43" s="104" t="s">
        <v>498</v>
      </c>
      <c r="D43" s="148">
        <f t="shared" si="0"/>
        <v>0</v>
      </c>
      <c r="E43" s="148">
        <v>0</v>
      </c>
      <c r="F43" s="131" t="s">
        <v>536</v>
      </c>
    </row>
    <row r="44" spans="1:6" ht="24" customHeight="1">
      <c r="A44" s="100">
        <v>4250</v>
      </c>
      <c r="B44" s="105" t="s">
        <v>792</v>
      </c>
      <c r="C44" s="101" t="s">
        <v>527</v>
      </c>
      <c r="D44" s="148">
        <f t="shared" si="0"/>
        <v>1975</v>
      </c>
      <c r="E44" s="173">
        <f>SUM(E45:E46)</f>
        <v>1975</v>
      </c>
      <c r="F44" s="131" t="s">
        <v>536</v>
      </c>
    </row>
    <row r="45" spans="1:6" ht="24">
      <c r="A45" s="100">
        <v>4251</v>
      </c>
      <c r="B45" s="102" t="s">
        <v>157</v>
      </c>
      <c r="C45" s="104" t="s">
        <v>499</v>
      </c>
      <c r="D45" s="148">
        <f t="shared" si="0"/>
        <v>990</v>
      </c>
      <c r="E45" s="148">
        <v>990</v>
      </c>
      <c r="F45" s="131" t="s">
        <v>536</v>
      </c>
    </row>
    <row r="46" spans="1:6" ht="24">
      <c r="A46" s="100">
        <v>4252</v>
      </c>
      <c r="B46" s="102" t="s">
        <v>158</v>
      </c>
      <c r="C46" s="104" t="s">
        <v>500</v>
      </c>
      <c r="D46" s="148">
        <f t="shared" si="0"/>
        <v>985</v>
      </c>
      <c r="E46" s="148">
        <v>985</v>
      </c>
      <c r="F46" s="131" t="s">
        <v>536</v>
      </c>
    </row>
    <row r="47" spans="1:6" ht="12.75" customHeight="1">
      <c r="A47" s="100">
        <v>4260</v>
      </c>
      <c r="B47" s="105" t="s">
        <v>1</v>
      </c>
      <c r="C47" s="101" t="s">
        <v>527</v>
      </c>
      <c r="D47" s="148">
        <f t="shared" si="0"/>
        <v>24302</v>
      </c>
      <c r="E47" s="173">
        <f>SUM(E48:E55)</f>
        <v>24302</v>
      </c>
      <c r="F47" s="131" t="s">
        <v>536</v>
      </c>
    </row>
    <row r="48" spans="1:6" ht="12.75">
      <c r="A48" s="100">
        <v>4261</v>
      </c>
      <c r="B48" s="102" t="s">
        <v>167</v>
      </c>
      <c r="C48" s="104" t="s">
        <v>501</v>
      </c>
      <c r="D48" s="148">
        <f t="shared" si="0"/>
        <v>999</v>
      </c>
      <c r="E48" s="148">
        <v>999</v>
      </c>
      <c r="F48" s="131" t="s">
        <v>536</v>
      </c>
    </row>
    <row r="49" spans="1:6" ht="12.75">
      <c r="A49" s="100">
        <v>4262</v>
      </c>
      <c r="B49" s="102" t="s">
        <v>168</v>
      </c>
      <c r="C49" s="104" t="s">
        <v>502</v>
      </c>
      <c r="D49" s="148">
        <f t="shared" si="0"/>
        <v>0</v>
      </c>
      <c r="E49" s="148"/>
      <c r="F49" s="131" t="s">
        <v>536</v>
      </c>
    </row>
    <row r="50" spans="1:6" ht="24" customHeight="1">
      <c r="A50" s="100">
        <v>4263</v>
      </c>
      <c r="B50" s="102" t="s">
        <v>402</v>
      </c>
      <c r="C50" s="104" t="s">
        <v>503</v>
      </c>
      <c r="D50" s="148">
        <f t="shared" si="0"/>
        <v>0</v>
      </c>
      <c r="E50" s="148"/>
      <c r="F50" s="131" t="s">
        <v>536</v>
      </c>
    </row>
    <row r="51" spans="1:6" ht="12.75">
      <c r="A51" s="100">
        <v>4264</v>
      </c>
      <c r="B51" s="108" t="s">
        <v>169</v>
      </c>
      <c r="C51" s="104" t="s">
        <v>504</v>
      </c>
      <c r="D51" s="148">
        <f t="shared" si="0"/>
        <v>5650</v>
      </c>
      <c r="E51" s="148">
        <v>5650</v>
      </c>
      <c r="F51" s="131" t="s">
        <v>536</v>
      </c>
    </row>
    <row r="52" spans="1:6" ht="24">
      <c r="A52" s="100">
        <v>4265</v>
      </c>
      <c r="B52" s="108" t="s">
        <v>170</v>
      </c>
      <c r="C52" s="104" t="s">
        <v>505</v>
      </c>
      <c r="D52" s="148">
        <f t="shared" si="0"/>
        <v>0</v>
      </c>
      <c r="E52" s="148"/>
      <c r="F52" s="131" t="s">
        <v>536</v>
      </c>
    </row>
    <row r="53" spans="1:6" ht="12.75">
      <c r="A53" s="100">
        <v>4266</v>
      </c>
      <c r="B53" s="108" t="s">
        <v>171</v>
      </c>
      <c r="C53" s="104" t="s">
        <v>506</v>
      </c>
      <c r="D53" s="148">
        <f t="shared" si="0"/>
        <v>0</v>
      </c>
      <c r="E53" s="148"/>
      <c r="F53" s="131" t="s">
        <v>536</v>
      </c>
    </row>
    <row r="54" spans="1:6" ht="12.75">
      <c r="A54" s="100">
        <v>4267</v>
      </c>
      <c r="B54" s="108" t="s">
        <v>172</v>
      </c>
      <c r="C54" s="104" t="s">
        <v>507</v>
      </c>
      <c r="D54" s="148">
        <f t="shared" si="0"/>
        <v>995</v>
      </c>
      <c r="E54" s="148">
        <v>995</v>
      </c>
      <c r="F54" s="131" t="s">
        <v>536</v>
      </c>
    </row>
    <row r="55" spans="1:6" ht="12.75">
      <c r="A55" s="100">
        <v>4268</v>
      </c>
      <c r="B55" s="108" t="s">
        <v>173</v>
      </c>
      <c r="C55" s="104" t="s">
        <v>508</v>
      </c>
      <c r="D55" s="148">
        <f t="shared" si="0"/>
        <v>16658</v>
      </c>
      <c r="E55" s="148">
        <v>16658</v>
      </c>
      <c r="F55" s="131" t="s">
        <v>536</v>
      </c>
    </row>
    <row r="56" spans="1:6" ht="12.75" customHeight="1">
      <c r="A56" s="100">
        <v>4300</v>
      </c>
      <c r="B56" s="109" t="s">
        <v>803</v>
      </c>
      <c r="C56" s="101" t="s">
        <v>527</v>
      </c>
      <c r="D56" s="148">
        <f t="shared" si="0"/>
        <v>0</v>
      </c>
      <c r="E56" s="173">
        <f>SUM(E58:E59)</f>
        <v>0</v>
      </c>
      <c r="F56" s="131" t="s">
        <v>536</v>
      </c>
    </row>
    <row r="57" spans="1:6" ht="12.75" customHeight="1">
      <c r="A57" s="100">
        <v>4310</v>
      </c>
      <c r="B57" s="109" t="s">
        <v>349</v>
      </c>
      <c r="C57" s="101" t="s">
        <v>527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174</v>
      </c>
      <c r="C58" s="104" t="s">
        <v>509</v>
      </c>
      <c r="D58" s="148">
        <f t="shared" si="0"/>
        <v>0</v>
      </c>
      <c r="E58" s="148"/>
      <c r="F58" s="131" t="s">
        <v>536</v>
      </c>
    </row>
    <row r="59" spans="1:6" ht="12.75">
      <c r="A59" s="100">
        <v>4312</v>
      </c>
      <c r="B59" s="108" t="s">
        <v>175</v>
      </c>
      <c r="C59" s="104" t="s">
        <v>510</v>
      </c>
      <c r="D59" s="148">
        <f t="shared" si="0"/>
        <v>0</v>
      </c>
      <c r="E59" s="148"/>
      <c r="F59" s="131" t="s">
        <v>536</v>
      </c>
    </row>
    <row r="60" spans="1:6" ht="12.75" customHeight="1">
      <c r="A60" s="100">
        <v>4320</v>
      </c>
      <c r="B60" s="109" t="s">
        <v>350</v>
      </c>
      <c r="C60" s="101" t="s">
        <v>527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176</v>
      </c>
      <c r="C61" s="104" t="s">
        <v>511</v>
      </c>
      <c r="D61" s="148">
        <f t="shared" si="0"/>
        <v>0</v>
      </c>
      <c r="E61" s="148"/>
      <c r="F61" s="131" t="s">
        <v>536</v>
      </c>
    </row>
    <row r="62" spans="1:6" ht="14.25" customHeight="1">
      <c r="A62" s="100">
        <v>4322</v>
      </c>
      <c r="B62" s="108" t="s">
        <v>177</v>
      </c>
      <c r="C62" s="104" t="s">
        <v>512</v>
      </c>
      <c r="D62" s="148">
        <f t="shared" si="0"/>
        <v>0</v>
      </c>
      <c r="E62" s="148"/>
      <c r="F62" s="131" t="s">
        <v>536</v>
      </c>
    </row>
    <row r="63" spans="1:6" ht="24.75" customHeight="1">
      <c r="A63" s="100">
        <v>4330</v>
      </c>
      <c r="B63" s="109" t="s">
        <v>804</v>
      </c>
      <c r="C63" s="101" t="s">
        <v>527</v>
      </c>
      <c r="D63" s="148">
        <f t="shared" si="0"/>
        <v>0</v>
      </c>
      <c r="E63" s="173">
        <f>SUM(E64:E66)</f>
        <v>0</v>
      </c>
      <c r="F63" s="131" t="s">
        <v>536</v>
      </c>
    </row>
    <row r="64" spans="1:6" ht="24">
      <c r="A64" s="100">
        <v>4331</v>
      </c>
      <c r="B64" s="108" t="s">
        <v>178</v>
      </c>
      <c r="C64" s="104" t="s">
        <v>513</v>
      </c>
      <c r="D64" s="148">
        <f t="shared" si="0"/>
        <v>0</v>
      </c>
      <c r="E64" s="148"/>
      <c r="F64" s="131" t="s">
        <v>536</v>
      </c>
    </row>
    <row r="65" spans="1:6" ht="12.75">
      <c r="A65" s="100">
        <v>4332</v>
      </c>
      <c r="B65" s="108" t="s">
        <v>179</v>
      </c>
      <c r="C65" s="104" t="s">
        <v>514</v>
      </c>
      <c r="D65" s="148">
        <f t="shared" si="0"/>
        <v>0</v>
      </c>
      <c r="E65" s="148"/>
      <c r="F65" s="131" t="s">
        <v>536</v>
      </c>
    </row>
    <row r="66" spans="1:6" ht="12.75">
      <c r="A66" s="100">
        <v>4333</v>
      </c>
      <c r="B66" s="108" t="s">
        <v>187</v>
      </c>
      <c r="C66" s="104" t="s">
        <v>515</v>
      </c>
      <c r="D66" s="148">
        <f t="shared" si="0"/>
        <v>0</v>
      </c>
      <c r="E66" s="148"/>
      <c r="F66" s="131" t="s">
        <v>536</v>
      </c>
    </row>
    <row r="67" spans="1:6" ht="12.75" customHeight="1">
      <c r="A67" s="100">
        <v>4400</v>
      </c>
      <c r="B67" s="108" t="s">
        <v>351</v>
      </c>
      <c r="C67" s="101" t="s">
        <v>527</v>
      </c>
      <c r="D67" s="148">
        <f t="shared" si="0"/>
        <v>0</v>
      </c>
      <c r="E67" s="173">
        <f>SUM(E68+E71)</f>
        <v>0</v>
      </c>
      <c r="F67" s="131" t="s">
        <v>536</v>
      </c>
    </row>
    <row r="68" spans="1:10" ht="24.75" customHeight="1">
      <c r="A68" s="100">
        <v>4410</v>
      </c>
      <c r="B68" s="109" t="s">
        <v>2</v>
      </c>
      <c r="C68" s="101" t="s">
        <v>527</v>
      </c>
      <c r="D68" s="148">
        <f t="shared" si="0"/>
        <v>0</v>
      </c>
      <c r="E68" s="173">
        <f>SUM(E69:E70)</f>
        <v>0</v>
      </c>
      <c r="F68" s="148"/>
      <c r="J68" s="1">
        <v>5</v>
      </c>
    </row>
    <row r="69" spans="1:6" ht="26.25" customHeight="1">
      <c r="A69" s="100">
        <v>4411</v>
      </c>
      <c r="B69" s="108" t="s">
        <v>189</v>
      </c>
      <c r="C69" s="104" t="s">
        <v>516</v>
      </c>
      <c r="D69" s="148">
        <f t="shared" si="0"/>
        <v>0</v>
      </c>
      <c r="E69" s="148"/>
      <c r="F69" s="131" t="s">
        <v>536</v>
      </c>
    </row>
    <row r="70" spans="1:6" ht="24">
      <c r="A70" s="100">
        <v>4412</v>
      </c>
      <c r="B70" s="108" t="s">
        <v>216</v>
      </c>
      <c r="C70" s="104" t="s">
        <v>517</v>
      </c>
      <c r="D70" s="148">
        <f t="shared" si="0"/>
        <v>0</v>
      </c>
      <c r="E70" s="148"/>
      <c r="F70" s="131" t="s">
        <v>536</v>
      </c>
    </row>
    <row r="71" spans="1:6" ht="26.25" customHeight="1">
      <c r="A71" s="100">
        <v>4420</v>
      </c>
      <c r="B71" s="109" t="s">
        <v>352</v>
      </c>
      <c r="C71" s="101" t="s">
        <v>527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42</v>
      </c>
      <c r="C72" s="104" t="s">
        <v>518</v>
      </c>
      <c r="D72" s="148">
        <f t="shared" si="0"/>
        <v>0</v>
      </c>
      <c r="E72" s="148"/>
      <c r="F72" s="131" t="s">
        <v>536</v>
      </c>
    </row>
    <row r="73" spans="1:6" ht="25.5" customHeight="1">
      <c r="A73" s="100">
        <v>4422</v>
      </c>
      <c r="B73" s="108" t="s">
        <v>305</v>
      </c>
      <c r="C73" s="104" t="s">
        <v>519</v>
      </c>
      <c r="D73" s="148">
        <f aca="true" t="shared" si="1" ref="D73:D136">SUM(E73:F73)</f>
        <v>0</v>
      </c>
      <c r="E73" s="148"/>
      <c r="F73" s="131" t="s">
        <v>536</v>
      </c>
    </row>
    <row r="74" spans="1:6" ht="13.5" customHeight="1">
      <c r="A74" s="100">
        <v>4500</v>
      </c>
      <c r="B74" s="108" t="s">
        <v>3</v>
      </c>
      <c r="C74" s="101" t="s">
        <v>527</v>
      </c>
      <c r="D74" s="148">
        <f t="shared" si="1"/>
        <v>329598</v>
      </c>
      <c r="E74" s="173">
        <f>SUM(E75+E78+E81+E90)</f>
        <v>329598</v>
      </c>
      <c r="F74" s="131" t="s">
        <v>536</v>
      </c>
    </row>
    <row r="75" spans="1:6" ht="24.75" customHeight="1">
      <c r="A75" s="100">
        <v>4510</v>
      </c>
      <c r="B75" s="108" t="s">
        <v>353</v>
      </c>
      <c r="C75" s="101" t="s">
        <v>527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262</v>
      </c>
      <c r="C76" s="104" t="s">
        <v>520</v>
      </c>
      <c r="D76" s="148">
        <f t="shared" si="1"/>
        <v>0</v>
      </c>
      <c r="E76" s="148"/>
      <c r="F76" s="131" t="s">
        <v>536</v>
      </c>
    </row>
    <row r="77" spans="1:6" ht="24">
      <c r="A77" s="100">
        <v>4512</v>
      </c>
      <c r="B77" s="108" t="s">
        <v>306</v>
      </c>
      <c r="C77" s="104" t="s">
        <v>521</v>
      </c>
      <c r="D77" s="148">
        <f t="shared" si="1"/>
        <v>0</v>
      </c>
      <c r="E77" s="148"/>
      <c r="F77" s="131" t="s">
        <v>536</v>
      </c>
    </row>
    <row r="78" spans="1:6" ht="24.75" customHeight="1">
      <c r="A78" s="100">
        <v>4520</v>
      </c>
      <c r="B78" s="108" t="s">
        <v>4</v>
      </c>
      <c r="C78" s="101" t="s">
        <v>527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263</v>
      </c>
      <c r="C79" s="104" t="s">
        <v>522</v>
      </c>
      <c r="D79" s="148">
        <f t="shared" si="1"/>
        <v>0</v>
      </c>
      <c r="E79" s="148"/>
      <c r="F79" s="131" t="s">
        <v>536</v>
      </c>
    </row>
    <row r="80" spans="1:6" ht="24">
      <c r="A80" s="100">
        <v>4522</v>
      </c>
      <c r="B80" s="108" t="s">
        <v>275</v>
      </c>
      <c r="C80" s="104" t="s">
        <v>523</v>
      </c>
      <c r="D80" s="148">
        <f t="shared" si="1"/>
        <v>0</v>
      </c>
      <c r="E80" s="148"/>
      <c r="F80" s="131" t="s">
        <v>536</v>
      </c>
    </row>
    <row r="81" spans="1:6" ht="24.75" customHeight="1">
      <c r="A81" s="100">
        <v>4530</v>
      </c>
      <c r="B81" s="109" t="s">
        <v>805</v>
      </c>
      <c r="C81" s="101" t="s">
        <v>527</v>
      </c>
      <c r="D81" s="148">
        <f t="shared" si="1"/>
        <v>329598</v>
      </c>
      <c r="E81" s="173">
        <f>SUM(E82:E84)</f>
        <v>329598</v>
      </c>
      <c r="F81" s="173">
        <f>SUM(F82:F84)</f>
        <v>0</v>
      </c>
    </row>
    <row r="82" spans="1:6" ht="36">
      <c r="A82" s="100">
        <v>4531</v>
      </c>
      <c r="B82" s="111" t="s">
        <v>264</v>
      </c>
      <c r="C82" s="103" t="s">
        <v>413</v>
      </c>
      <c r="D82" s="148">
        <f t="shared" si="1"/>
        <v>329598</v>
      </c>
      <c r="E82" s="148">
        <v>329598</v>
      </c>
      <c r="F82" s="148"/>
    </row>
    <row r="83" spans="1:6" ht="36">
      <c r="A83" s="100">
        <v>4532</v>
      </c>
      <c r="B83" s="111" t="s">
        <v>265</v>
      </c>
      <c r="C83" s="104" t="s">
        <v>414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415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806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233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234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235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237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527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416</v>
      </c>
      <c r="C91" s="104" t="s">
        <v>418</v>
      </c>
      <c r="D91" s="148">
        <f t="shared" si="1"/>
        <v>0</v>
      </c>
      <c r="E91" s="131" t="s">
        <v>536</v>
      </c>
      <c r="F91" s="148"/>
    </row>
    <row r="92" spans="1:6" ht="26.25" customHeight="1">
      <c r="A92" s="100">
        <v>4542</v>
      </c>
      <c r="B92" s="111" t="s">
        <v>417</v>
      </c>
      <c r="C92" s="104" t="s">
        <v>419</v>
      </c>
      <c r="D92" s="148">
        <f t="shared" si="1"/>
        <v>0</v>
      </c>
      <c r="E92" s="131" t="s">
        <v>536</v>
      </c>
      <c r="F92" s="148"/>
    </row>
    <row r="93" spans="1:6" ht="13.5" customHeight="1">
      <c r="A93" s="100">
        <v>4543</v>
      </c>
      <c r="B93" s="111" t="s">
        <v>8</v>
      </c>
      <c r="C93" s="104" t="s">
        <v>420</v>
      </c>
      <c r="D93" s="148">
        <f t="shared" si="1"/>
        <v>0</v>
      </c>
      <c r="E93" s="131" t="s">
        <v>536</v>
      </c>
      <c r="F93" s="173">
        <f>SUM(F94+F97+F98)</f>
        <v>0</v>
      </c>
    </row>
    <row r="94" spans="1:6" ht="14.25" customHeight="1">
      <c r="A94" s="100">
        <v>4544</v>
      </c>
      <c r="B94" s="112" t="s">
        <v>821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233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236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235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237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358</v>
      </c>
      <c r="C99" s="101" t="s">
        <v>527</v>
      </c>
      <c r="D99" s="148">
        <f t="shared" si="1"/>
        <v>22600</v>
      </c>
      <c r="E99" s="173">
        <f>SUM(E100+E103+E108)</f>
        <v>22600</v>
      </c>
      <c r="F99" s="131" t="s">
        <v>536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537</v>
      </c>
    </row>
    <row r="101" spans="1:6" ht="26.25" customHeight="1">
      <c r="A101" s="97">
        <v>4610</v>
      </c>
      <c r="B101" s="59" t="s">
        <v>116</v>
      </c>
      <c r="C101" s="98" t="s">
        <v>115</v>
      </c>
      <c r="D101" s="148">
        <f t="shared" si="1"/>
        <v>0</v>
      </c>
      <c r="E101" s="148"/>
      <c r="F101" s="131" t="s">
        <v>536</v>
      </c>
    </row>
    <row r="102" spans="1:6" ht="26.25" customHeight="1">
      <c r="A102" s="97">
        <v>4620</v>
      </c>
      <c r="B102" s="115" t="s">
        <v>280</v>
      </c>
      <c r="C102" s="98" t="s">
        <v>279</v>
      </c>
      <c r="D102" s="148">
        <f t="shared" si="1"/>
        <v>0</v>
      </c>
      <c r="E102" s="148"/>
      <c r="F102" s="131" t="s">
        <v>536</v>
      </c>
    </row>
    <row r="103" spans="1:6" ht="24.75" customHeight="1">
      <c r="A103" s="100">
        <v>4630</v>
      </c>
      <c r="B103" s="109" t="s">
        <v>354</v>
      </c>
      <c r="C103" s="101" t="s">
        <v>527</v>
      </c>
      <c r="D103" s="148">
        <f t="shared" si="1"/>
        <v>22600</v>
      </c>
      <c r="E103" s="173">
        <f>SUM(E104:E107)</f>
        <v>22600</v>
      </c>
      <c r="F103" s="131" t="s">
        <v>536</v>
      </c>
    </row>
    <row r="104" spans="1:6" ht="17.25" customHeight="1">
      <c r="A104" s="100">
        <v>4631</v>
      </c>
      <c r="B104" s="108" t="s">
        <v>425</v>
      </c>
      <c r="C104" s="104" t="s">
        <v>421</v>
      </c>
      <c r="D104" s="148">
        <f t="shared" si="1"/>
        <v>4000</v>
      </c>
      <c r="E104" s="148">
        <v>4000</v>
      </c>
      <c r="F104" s="131" t="s">
        <v>536</v>
      </c>
    </row>
    <row r="105" spans="1:6" ht="24">
      <c r="A105" s="100">
        <v>4632</v>
      </c>
      <c r="B105" s="102" t="s">
        <v>426</v>
      </c>
      <c r="C105" s="104" t="s">
        <v>422</v>
      </c>
      <c r="D105" s="148">
        <f t="shared" si="1"/>
        <v>1000</v>
      </c>
      <c r="E105" s="148">
        <v>1000</v>
      </c>
      <c r="F105" s="131" t="s">
        <v>536</v>
      </c>
    </row>
    <row r="106" spans="1:6" ht="12.75">
      <c r="A106" s="100">
        <v>4633</v>
      </c>
      <c r="B106" s="108" t="s">
        <v>427</v>
      </c>
      <c r="C106" s="104" t="s">
        <v>423</v>
      </c>
      <c r="D106" s="148">
        <f t="shared" si="1"/>
        <v>0</v>
      </c>
      <c r="E106" s="148"/>
      <c r="F106" s="131" t="s">
        <v>536</v>
      </c>
    </row>
    <row r="107" spans="1:6" ht="12.75">
      <c r="A107" s="100">
        <v>4634</v>
      </c>
      <c r="B107" s="108" t="s">
        <v>428</v>
      </c>
      <c r="C107" s="104" t="s">
        <v>424</v>
      </c>
      <c r="D107" s="148">
        <f t="shared" si="1"/>
        <v>17600</v>
      </c>
      <c r="E107" s="148">
        <v>17600</v>
      </c>
      <c r="F107" s="131" t="s">
        <v>536</v>
      </c>
    </row>
    <row r="108" spans="1:6" ht="12.75" customHeight="1">
      <c r="A108" s="100">
        <v>4640</v>
      </c>
      <c r="B108" s="109" t="s">
        <v>822</v>
      </c>
      <c r="C108" s="101" t="s">
        <v>527</v>
      </c>
      <c r="D108" s="148">
        <f t="shared" si="1"/>
        <v>0</v>
      </c>
      <c r="E108" s="173">
        <f>SUM(E109)</f>
        <v>0</v>
      </c>
      <c r="F108" s="131" t="s">
        <v>536</v>
      </c>
    </row>
    <row r="109" spans="1:6" ht="12.75">
      <c r="A109" s="100">
        <v>4641</v>
      </c>
      <c r="B109" s="108" t="s">
        <v>429</v>
      </c>
      <c r="C109" s="104" t="s">
        <v>430</v>
      </c>
      <c r="D109" s="148">
        <f t="shared" si="1"/>
        <v>0</v>
      </c>
      <c r="E109" s="148"/>
      <c r="F109" s="131" t="s">
        <v>536</v>
      </c>
    </row>
    <row r="110" spans="1:6" ht="14.25" customHeight="1">
      <c r="A110" s="97">
        <v>4700</v>
      </c>
      <c r="B110" s="105" t="s">
        <v>10</v>
      </c>
      <c r="C110" s="101" t="s">
        <v>527</v>
      </c>
      <c r="D110" s="148">
        <f t="shared" si="1"/>
        <v>107936</v>
      </c>
      <c r="E110" s="173">
        <f>SUM(E111+E114+E119+E121+E124+E126+E128)</f>
        <v>107936</v>
      </c>
      <c r="F110" s="148"/>
    </row>
    <row r="111" spans="1:6" ht="25.5" customHeight="1">
      <c r="A111" s="100">
        <v>4710</v>
      </c>
      <c r="B111" s="105" t="s">
        <v>823</v>
      </c>
      <c r="C111" s="101" t="s">
        <v>527</v>
      </c>
      <c r="D111" s="148">
        <f t="shared" si="1"/>
        <v>2500</v>
      </c>
      <c r="E111" s="173">
        <f>SUM(E112:E113)</f>
        <v>2500</v>
      </c>
      <c r="F111" s="131" t="s">
        <v>536</v>
      </c>
    </row>
    <row r="112" spans="1:6" ht="38.25" customHeight="1">
      <c r="A112" s="100">
        <v>4711</v>
      </c>
      <c r="B112" s="102" t="s">
        <v>117</v>
      </c>
      <c r="C112" s="104" t="s">
        <v>431</v>
      </c>
      <c r="D112" s="148">
        <f t="shared" si="1"/>
        <v>0</v>
      </c>
      <c r="E112" s="148"/>
      <c r="F112" s="131" t="s">
        <v>536</v>
      </c>
    </row>
    <row r="113" spans="1:6" ht="27" customHeight="1">
      <c r="A113" s="100">
        <v>4712</v>
      </c>
      <c r="B113" s="108" t="s">
        <v>447</v>
      </c>
      <c r="C113" s="104" t="s">
        <v>432</v>
      </c>
      <c r="D113" s="148">
        <f t="shared" si="1"/>
        <v>2500</v>
      </c>
      <c r="E113" s="148">
        <v>2500</v>
      </c>
      <c r="F113" s="131" t="s">
        <v>536</v>
      </c>
    </row>
    <row r="114" spans="1:6" ht="37.5" customHeight="1">
      <c r="A114" s="100">
        <v>4720</v>
      </c>
      <c r="B114" s="109" t="s">
        <v>11</v>
      </c>
      <c r="C114" s="101" t="s">
        <v>43</v>
      </c>
      <c r="D114" s="148">
        <f t="shared" si="1"/>
        <v>3530</v>
      </c>
      <c r="E114" s="173">
        <f>SUM(E115:E118)</f>
        <v>3530</v>
      </c>
      <c r="F114" s="131" t="s">
        <v>536</v>
      </c>
    </row>
    <row r="115" spans="1:6" ht="12.75">
      <c r="A115" s="100">
        <v>4721</v>
      </c>
      <c r="B115" s="108" t="s">
        <v>307</v>
      </c>
      <c r="C115" s="104" t="s">
        <v>448</v>
      </c>
      <c r="D115" s="148">
        <f t="shared" si="1"/>
        <v>0</v>
      </c>
      <c r="E115" s="148"/>
      <c r="F115" s="131" t="s">
        <v>536</v>
      </c>
    </row>
    <row r="116" spans="1:6" ht="12.75">
      <c r="A116" s="100">
        <v>4722</v>
      </c>
      <c r="B116" s="108" t="s">
        <v>308</v>
      </c>
      <c r="C116" s="116">
        <v>4822</v>
      </c>
      <c r="D116" s="148">
        <f t="shared" si="1"/>
        <v>0</v>
      </c>
      <c r="E116" s="148">
        <v>0</v>
      </c>
      <c r="F116" s="131" t="s">
        <v>536</v>
      </c>
    </row>
    <row r="117" spans="1:6" ht="12.75">
      <c r="A117" s="100">
        <v>4723</v>
      </c>
      <c r="B117" s="108" t="s">
        <v>451</v>
      </c>
      <c r="C117" s="104" t="s">
        <v>449</v>
      </c>
      <c r="D117" s="148">
        <f t="shared" si="1"/>
        <v>3530</v>
      </c>
      <c r="E117" s="148">
        <v>3530</v>
      </c>
      <c r="F117" s="131" t="s">
        <v>536</v>
      </c>
    </row>
    <row r="118" spans="1:6" ht="36">
      <c r="A118" s="100">
        <v>4724</v>
      </c>
      <c r="B118" s="108" t="s">
        <v>452</v>
      </c>
      <c r="C118" s="104" t="s">
        <v>450</v>
      </c>
      <c r="D118" s="148">
        <f t="shared" si="1"/>
        <v>0</v>
      </c>
      <c r="E118" s="148"/>
      <c r="F118" s="131" t="s">
        <v>536</v>
      </c>
    </row>
    <row r="119" spans="1:6" ht="25.5" customHeight="1">
      <c r="A119" s="100">
        <v>4730</v>
      </c>
      <c r="B119" s="109" t="s">
        <v>824</v>
      </c>
      <c r="C119" s="101" t="s">
        <v>527</v>
      </c>
      <c r="D119" s="148">
        <f t="shared" si="1"/>
        <v>0</v>
      </c>
      <c r="E119" s="173">
        <f>SUM(E120)</f>
        <v>0</v>
      </c>
      <c r="F119" s="131" t="s">
        <v>536</v>
      </c>
    </row>
    <row r="120" spans="1:6" ht="24">
      <c r="A120" s="100">
        <v>4731</v>
      </c>
      <c r="B120" s="110" t="s">
        <v>411</v>
      </c>
      <c r="C120" s="104" t="s">
        <v>453</v>
      </c>
      <c r="D120" s="148">
        <f t="shared" si="1"/>
        <v>0</v>
      </c>
      <c r="E120" s="148"/>
      <c r="F120" s="131" t="s">
        <v>536</v>
      </c>
    </row>
    <row r="121" spans="1:6" ht="36.75" customHeight="1">
      <c r="A121" s="100">
        <v>4740</v>
      </c>
      <c r="B121" s="117" t="s">
        <v>12</v>
      </c>
      <c r="C121" s="101" t="s">
        <v>527</v>
      </c>
      <c r="D121" s="148">
        <f t="shared" si="1"/>
        <v>17500</v>
      </c>
      <c r="E121" s="173">
        <f>SUM(E122:E123)</f>
        <v>17500</v>
      </c>
      <c r="F121" s="131" t="s">
        <v>536</v>
      </c>
    </row>
    <row r="122" spans="1:6" ht="26.25" customHeight="1">
      <c r="A122" s="100">
        <v>4741</v>
      </c>
      <c r="B122" s="108" t="s">
        <v>309</v>
      </c>
      <c r="C122" s="104" t="s">
        <v>454</v>
      </c>
      <c r="D122" s="148">
        <f t="shared" si="1"/>
        <v>17500</v>
      </c>
      <c r="E122" s="148">
        <v>17500</v>
      </c>
      <c r="F122" s="131" t="s">
        <v>536</v>
      </c>
    </row>
    <row r="123" spans="1:6" ht="24">
      <c r="A123" s="100">
        <v>4742</v>
      </c>
      <c r="B123" s="108" t="s">
        <v>460</v>
      </c>
      <c r="C123" s="104" t="s">
        <v>455</v>
      </c>
      <c r="D123" s="148">
        <f t="shared" si="1"/>
        <v>0</v>
      </c>
      <c r="E123" s="148"/>
      <c r="F123" s="131" t="s">
        <v>536</v>
      </c>
    </row>
    <row r="124" spans="1:6" ht="48.75" customHeight="1">
      <c r="A124" s="100">
        <v>4750</v>
      </c>
      <c r="B124" s="109" t="s">
        <v>825</v>
      </c>
      <c r="C124" s="101" t="s">
        <v>527</v>
      </c>
      <c r="D124" s="148">
        <f t="shared" si="1"/>
        <v>0</v>
      </c>
      <c r="E124" s="173">
        <f>SUM(E125)</f>
        <v>0</v>
      </c>
      <c r="F124" s="131" t="s">
        <v>536</v>
      </c>
    </row>
    <row r="125" spans="1:6" ht="36.75" customHeight="1">
      <c r="A125" s="100">
        <v>4751</v>
      </c>
      <c r="B125" s="108" t="s">
        <v>461</v>
      </c>
      <c r="C125" s="104" t="s">
        <v>462</v>
      </c>
      <c r="D125" s="148">
        <f t="shared" si="1"/>
        <v>0</v>
      </c>
      <c r="E125" s="148"/>
      <c r="F125" s="131" t="s">
        <v>536</v>
      </c>
    </row>
    <row r="126" spans="1:6" ht="14.25" customHeight="1">
      <c r="A126" s="100">
        <v>4760</v>
      </c>
      <c r="B126" s="117" t="s">
        <v>826</v>
      </c>
      <c r="C126" s="101" t="s">
        <v>527</v>
      </c>
      <c r="D126" s="148">
        <f t="shared" si="1"/>
        <v>0</v>
      </c>
      <c r="E126" s="173">
        <f>SUM(E127)</f>
        <v>0</v>
      </c>
      <c r="F126" s="131" t="s">
        <v>536</v>
      </c>
    </row>
    <row r="127" spans="1:6" ht="12.75">
      <c r="A127" s="100">
        <v>4761</v>
      </c>
      <c r="B127" s="108" t="s">
        <v>464</v>
      </c>
      <c r="C127" s="104" t="s">
        <v>463</v>
      </c>
      <c r="D127" s="148">
        <f t="shared" si="1"/>
        <v>0</v>
      </c>
      <c r="E127" s="148"/>
      <c r="F127" s="131" t="s">
        <v>536</v>
      </c>
    </row>
    <row r="128" spans="1:6" ht="12.75" customHeight="1">
      <c r="A128" s="97">
        <v>4770</v>
      </c>
      <c r="B128" s="109" t="s">
        <v>827</v>
      </c>
      <c r="C128" s="101" t="s">
        <v>527</v>
      </c>
      <c r="D128" s="148">
        <f t="shared" si="1"/>
        <v>94406</v>
      </c>
      <c r="E128" s="173">
        <f>SUM(E129)</f>
        <v>84406</v>
      </c>
      <c r="F128" s="173">
        <f>SUM(F129)</f>
        <v>10000</v>
      </c>
    </row>
    <row r="129" spans="1:6" ht="12.75">
      <c r="A129" s="97">
        <v>4771</v>
      </c>
      <c r="B129" s="108" t="s">
        <v>712</v>
      </c>
      <c r="C129" s="104" t="s">
        <v>465</v>
      </c>
      <c r="D129" s="148">
        <f>SUM(E129:F129)</f>
        <v>94406</v>
      </c>
      <c r="E129" s="173">
        <v>84406</v>
      </c>
      <c r="F129" s="173">
        <v>10000</v>
      </c>
    </row>
    <row r="130" spans="1:6" ht="27" customHeight="1">
      <c r="A130" s="97">
        <v>4772</v>
      </c>
      <c r="B130" s="110" t="s">
        <v>713</v>
      </c>
      <c r="C130" s="101" t="s">
        <v>527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527</v>
      </c>
      <c r="D131" s="148">
        <f t="shared" si="1"/>
        <v>356650</v>
      </c>
      <c r="E131" s="171" t="s">
        <v>536</v>
      </c>
      <c r="F131" s="174">
        <f>SUM(F132+F146+F151+F153)</f>
        <v>356650</v>
      </c>
    </row>
    <row r="132" spans="1:6" ht="13.5" customHeight="1">
      <c r="A132" s="100">
        <v>5100</v>
      </c>
      <c r="B132" s="108" t="s">
        <v>828</v>
      </c>
      <c r="C132" s="101" t="s">
        <v>527</v>
      </c>
      <c r="D132" s="148">
        <f t="shared" si="1"/>
        <v>356650</v>
      </c>
      <c r="E132" s="131" t="s">
        <v>536</v>
      </c>
      <c r="F132" s="173">
        <f>SUM(F133+F137+F141)</f>
        <v>356650</v>
      </c>
    </row>
    <row r="133" spans="1:6" ht="14.25" customHeight="1">
      <c r="A133" s="100">
        <v>5110</v>
      </c>
      <c r="B133" s="109" t="s">
        <v>829</v>
      </c>
      <c r="C133" s="101" t="s">
        <v>527</v>
      </c>
      <c r="D133" s="148">
        <f t="shared" si="1"/>
        <v>302500</v>
      </c>
      <c r="E133" s="131"/>
      <c r="F133" s="173">
        <f>SUM(F134:F136)</f>
        <v>302500</v>
      </c>
    </row>
    <row r="134" spans="1:6" ht="12.75">
      <c r="A134" s="100">
        <v>5111</v>
      </c>
      <c r="B134" s="108" t="s">
        <v>272</v>
      </c>
      <c r="C134" s="118" t="s">
        <v>466</v>
      </c>
      <c r="D134" s="148">
        <f t="shared" si="1"/>
        <v>0</v>
      </c>
      <c r="E134" s="131" t="s">
        <v>536</v>
      </c>
      <c r="F134" s="148"/>
    </row>
    <row r="135" spans="1:6" ht="12.75">
      <c r="A135" s="100">
        <v>5112</v>
      </c>
      <c r="B135" s="108" t="s">
        <v>273</v>
      </c>
      <c r="C135" s="118" t="s">
        <v>467</v>
      </c>
      <c r="D135" s="148">
        <f t="shared" si="1"/>
        <v>181500</v>
      </c>
      <c r="E135" s="131" t="s">
        <v>536</v>
      </c>
      <c r="F135" s="148">
        <v>181500</v>
      </c>
    </row>
    <row r="136" spans="1:6" ht="24">
      <c r="A136" s="100">
        <v>5113</v>
      </c>
      <c r="B136" s="108" t="s">
        <v>274</v>
      </c>
      <c r="C136" s="118" t="s">
        <v>468</v>
      </c>
      <c r="D136" s="148">
        <f t="shared" si="1"/>
        <v>121000</v>
      </c>
      <c r="E136" s="131" t="s">
        <v>536</v>
      </c>
      <c r="F136" s="148">
        <v>121000</v>
      </c>
    </row>
    <row r="137" spans="1:6" ht="12.75" customHeight="1">
      <c r="A137" s="100">
        <v>5120</v>
      </c>
      <c r="B137" s="109" t="s">
        <v>14</v>
      </c>
      <c r="C137" s="101" t="s">
        <v>527</v>
      </c>
      <c r="D137" s="148">
        <f aca="true" t="shared" si="2" ref="D137:D175">SUM(E137:F137)</f>
        <v>46450</v>
      </c>
      <c r="E137" s="148"/>
      <c r="F137" s="173">
        <f>SUM(F138:F140)</f>
        <v>46450</v>
      </c>
    </row>
    <row r="138" spans="1:6" ht="12.75">
      <c r="A138" s="100">
        <v>5121</v>
      </c>
      <c r="B138" s="108" t="s">
        <v>269</v>
      </c>
      <c r="C138" s="118" t="s">
        <v>469</v>
      </c>
      <c r="D138" s="148">
        <f t="shared" si="2"/>
        <v>13000</v>
      </c>
      <c r="E138" s="131" t="s">
        <v>536</v>
      </c>
      <c r="F138" s="148">
        <v>13000</v>
      </c>
    </row>
    <row r="139" spans="1:6" ht="12.75">
      <c r="A139" s="100">
        <v>5122</v>
      </c>
      <c r="B139" s="108" t="s">
        <v>270</v>
      </c>
      <c r="C139" s="118" t="s">
        <v>470</v>
      </c>
      <c r="D139" s="148">
        <f t="shared" si="2"/>
        <v>27650</v>
      </c>
      <c r="E139" s="131" t="s">
        <v>536</v>
      </c>
      <c r="F139" s="148">
        <v>27650</v>
      </c>
    </row>
    <row r="140" spans="1:6" ht="12.75">
      <c r="A140" s="100">
        <v>5123</v>
      </c>
      <c r="B140" s="108" t="s">
        <v>271</v>
      </c>
      <c r="C140" s="118" t="s">
        <v>471</v>
      </c>
      <c r="D140" s="148">
        <f t="shared" si="2"/>
        <v>5800</v>
      </c>
      <c r="E140" s="131" t="s">
        <v>536</v>
      </c>
      <c r="F140" s="148">
        <v>5800</v>
      </c>
    </row>
    <row r="141" spans="1:6" ht="12.75" customHeight="1">
      <c r="A141" s="100">
        <v>5130</v>
      </c>
      <c r="B141" s="109" t="s">
        <v>355</v>
      </c>
      <c r="C141" s="101" t="s">
        <v>527</v>
      </c>
      <c r="D141" s="148">
        <f t="shared" si="2"/>
        <v>7700</v>
      </c>
      <c r="E141" s="148"/>
      <c r="F141" s="173">
        <f>SUM(F142:F145)</f>
        <v>7700</v>
      </c>
    </row>
    <row r="142" spans="1:6" ht="12.75">
      <c r="A142" s="100">
        <v>5131</v>
      </c>
      <c r="B142" s="108" t="s">
        <v>474</v>
      </c>
      <c r="C142" s="118" t="s">
        <v>472</v>
      </c>
      <c r="D142" s="148">
        <f t="shared" si="2"/>
        <v>0</v>
      </c>
      <c r="E142" s="131" t="s">
        <v>536</v>
      </c>
      <c r="F142" s="148">
        <v>0</v>
      </c>
    </row>
    <row r="143" spans="1:6" ht="12.75">
      <c r="A143" s="100">
        <v>5132</v>
      </c>
      <c r="B143" s="108" t="s">
        <v>266</v>
      </c>
      <c r="C143" s="118" t="s">
        <v>473</v>
      </c>
      <c r="D143" s="148">
        <f t="shared" si="2"/>
        <v>800</v>
      </c>
      <c r="E143" s="131" t="s">
        <v>536</v>
      </c>
      <c r="F143" s="148">
        <v>800</v>
      </c>
    </row>
    <row r="144" spans="1:6" ht="13.5" customHeight="1">
      <c r="A144" s="100">
        <v>5133</v>
      </c>
      <c r="B144" s="108" t="s">
        <v>267</v>
      </c>
      <c r="C144" s="118" t="s">
        <v>480</v>
      </c>
      <c r="D144" s="148">
        <f t="shared" si="2"/>
        <v>0</v>
      </c>
      <c r="E144" s="131"/>
      <c r="F144" s="148">
        <v>0</v>
      </c>
    </row>
    <row r="145" spans="1:6" ht="12.75">
      <c r="A145" s="100">
        <v>5134</v>
      </c>
      <c r="B145" s="108" t="s">
        <v>268</v>
      </c>
      <c r="C145" s="118" t="s">
        <v>481</v>
      </c>
      <c r="D145" s="148">
        <f t="shared" si="2"/>
        <v>6900</v>
      </c>
      <c r="E145" s="131"/>
      <c r="F145" s="148">
        <v>6900</v>
      </c>
    </row>
    <row r="146" spans="1:6" ht="13.5" customHeight="1">
      <c r="A146" s="100">
        <v>5200</v>
      </c>
      <c r="B146" s="109" t="s">
        <v>15</v>
      </c>
      <c r="C146" s="101" t="s">
        <v>527</v>
      </c>
      <c r="D146" s="148">
        <f t="shared" si="2"/>
        <v>0</v>
      </c>
      <c r="E146" s="131" t="s">
        <v>536</v>
      </c>
      <c r="F146" s="173">
        <f>SUM(F147:F150)</f>
        <v>0</v>
      </c>
    </row>
    <row r="147" spans="1:6" ht="24">
      <c r="A147" s="100">
        <v>5211</v>
      </c>
      <c r="B147" s="108" t="s">
        <v>281</v>
      </c>
      <c r="C147" s="118" t="s">
        <v>475</v>
      </c>
      <c r="D147" s="148">
        <f t="shared" si="2"/>
        <v>0</v>
      </c>
      <c r="E147" s="131" t="s">
        <v>536</v>
      </c>
      <c r="F147" s="148"/>
    </row>
    <row r="148" spans="1:6" ht="12.75">
      <c r="A148" s="100">
        <v>5221</v>
      </c>
      <c r="B148" s="108" t="s">
        <v>282</v>
      </c>
      <c r="C148" s="118" t="s">
        <v>476</v>
      </c>
      <c r="D148" s="148">
        <f t="shared" si="2"/>
        <v>0</v>
      </c>
      <c r="E148" s="131" t="s">
        <v>536</v>
      </c>
      <c r="F148" s="148"/>
    </row>
    <row r="149" spans="1:6" ht="14.25" customHeight="1">
      <c r="A149" s="100">
        <v>5231</v>
      </c>
      <c r="B149" s="108" t="s">
        <v>283</v>
      </c>
      <c r="C149" s="118" t="s">
        <v>477</v>
      </c>
      <c r="D149" s="148">
        <f t="shared" si="2"/>
        <v>0</v>
      </c>
      <c r="E149" s="131" t="s">
        <v>536</v>
      </c>
      <c r="F149" s="148"/>
    </row>
    <row r="150" spans="1:6" ht="14.25" customHeight="1">
      <c r="A150" s="100">
        <v>5241</v>
      </c>
      <c r="B150" s="108" t="s">
        <v>479</v>
      </c>
      <c r="C150" s="118" t="s">
        <v>478</v>
      </c>
      <c r="D150" s="148">
        <f t="shared" si="2"/>
        <v>0</v>
      </c>
      <c r="E150" s="131" t="s">
        <v>536</v>
      </c>
      <c r="F150" s="148"/>
    </row>
    <row r="151" spans="1:6" ht="13.5" customHeight="1">
      <c r="A151" s="100">
        <v>5300</v>
      </c>
      <c r="B151" s="109" t="s">
        <v>356</v>
      </c>
      <c r="C151" s="101" t="s">
        <v>527</v>
      </c>
      <c r="D151" s="148">
        <f t="shared" si="2"/>
        <v>0</v>
      </c>
      <c r="E151" s="131" t="s">
        <v>536</v>
      </c>
      <c r="F151" s="173">
        <f>SUM(F152)</f>
        <v>0</v>
      </c>
    </row>
    <row r="152" spans="1:6" ht="12.75">
      <c r="A152" s="100">
        <v>5311</v>
      </c>
      <c r="B152" s="108" t="s">
        <v>310</v>
      </c>
      <c r="C152" s="118" t="s">
        <v>482</v>
      </c>
      <c r="D152" s="148">
        <f t="shared" si="2"/>
        <v>0</v>
      </c>
      <c r="E152" s="131" t="s">
        <v>536</v>
      </c>
      <c r="F152" s="148"/>
    </row>
    <row r="153" spans="1:6" ht="14.25" customHeight="1">
      <c r="A153" s="100">
        <v>5400</v>
      </c>
      <c r="B153" s="109" t="s">
        <v>16</v>
      </c>
      <c r="C153" s="101" t="s">
        <v>527</v>
      </c>
      <c r="D153" s="148">
        <f t="shared" si="2"/>
        <v>0</v>
      </c>
      <c r="E153" s="131" t="s">
        <v>536</v>
      </c>
      <c r="F153" s="173">
        <f>SUM(F154:F157)</f>
        <v>0</v>
      </c>
    </row>
    <row r="154" spans="1:6" ht="12.75">
      <c r="A154" s="100">
        <v>5411</v>
      </c>
      <c r="B154" s="108" t="s">
        <v>311</v>
      </c>
      <c r="C154" s="118" t="s">
        <v>483</v>
      </c>
      <c r="D154" s="148">
        <f t="shared" si="2"/>
        <v>0</v>
      </c>
      <c r="E154" s="131" t="s">
        <v>536</v>
      </c>
      <c r="F154" s="148"/>
    </row>
    <row r="155" spans="1:6" ht="12.75">
      <c r="A155" s="100">
        <v>5421</v>
      </c>
      <c r="B155" s="108" t="s">
        <v>312</v>
      </c>
      <c r="C155" s="118" t="s">
        <v>484</v>
      </c>
      <c r="D155" s="148">
        <f t="shared" si="2"/>
        <v>0</v>
      </c>
      <c r="E155" s="131" t="s">
        <v>536</v>
      </c>
      <c r="F155" s="148"/>
    </row>
    <row r="156" spans="1:6" ht="12.75">
      <c r="A156" s="100">
        <v>5431</v>
      </c>
      <c r="B156" s="108" t="s">
        <v>486</v>
      </c>
      <c r="C156" s="118" t="s">
        <v>485</v>
      </c>
      <c r="D156" s="148">
        <f t="shared" si="2"/>
        <v>0</v>
      </c>
      <c r="E156" s="131" t="s">
        <v>536</v>
      </c>
      <c r="F156" s="148"/>
    </row>
    <row r="157" spans="1:6" ht="12.75">
      <c r="A157" s="100">
        <v>5441</v>
      </c>
      <c r="B157" s="119" t="s">
        <v>405</v>
      </c>
      <c r="C157" s="118" t="s">
        <v>488</v>
      </c>
      <c r="D157" s="148">
        <f t="shared" si="2"/>
        <v>0</v>
      </c>
      <c r="E157" s="131" t="s">
        <v>536</v>
      </c>
      <c r="F157" s="148"/>
    </row>
    <row r="158" spans="1:6" s="35" customFormat="1" ht="30.75" customHeight="1">
      <c r="A158" s="120" t="s">
        <v>100</v>
      </c>
      <c r="B158" s="182" t="s">
        <v>17</v>
      </c>
      <c r="C158" s="121" t="s">
        <v>527</v>
      </c>
      <c r="D158" s="168">
        <f t="shared" si="2"/>
        <v>-260206</v>
      </c>
      <c r="E158" s="122" t="s">
        <v>526</v>
      </c>
      <c r="F158" s="173">
        <f>F159+F171</f>
        <v>-260206</v>
      </c>
    </row>
    <row r="159" spans="1:6" ht="31.5" customHeight="1">
      <c r="A159" s="123" t="s">
        <v>101</v>
      </c>
      <c r="B159" s="182" t="s">
        <v>18</v>
      </c>
      <c r="C159" s="124" t="s">
        <v>527</v>
      </c>
      <c r="D159" s="168">
        <f t="shared" si="2"/>
        <v>-12000</v>
      </c>
      <c r="E159" s="90" t="s">
        <v>526</v>
      </c>
      <c r="F159" s="173">
        <f>SUM(F160:F162)</f>
        <v>-12000</v>
      </c>
    </row>
    <row r="160" spans="1:6" ht="12.75">
      <c r="A160" s="123" t="s">
        <v>102</v>
      </c>
      <c r="B160" s="183" t="s">
        <v>320</v>
      </c>
      <c r="C160" s="125" t="s">
        <v>314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103</v>
      </c>
      <c r="B161" s="183" t="s">
        <v>319</v>
      </c>
      <c r="C161" s="125" t="s">
        <v>315</v>
      </c>
      <c r="D161" s="168">
        <f t="shared" si="2"/>
        <v>0</v>
      </c>
      <c r="E161" s="172"/>
      <c r="F161" s="168"/>
    </row>
    <row r="162" spans="1:6" ht="25.5">
      <c r="A162" s="126" t="s">
        <v>104</v>
      </c>
      <c r="B162" s="183" t="s">
        <v>322</v>
      </c>
      <c r="C162" s="125" t="s">
        <v>316</v>
      </c>
      <c r="D162" s="168">
        <f t="shared" si="2"/>
        <v>-12000</v>
      </c>
      <c r="E162" s="90" t="s">
        <v>526</v>
      </c>
      <c r="F162" s="168">
        <v>-12000</v>
      </c>
    </row>
    <row r="163" spans="1:6" ht="32.25" customHeight="1">
      <c r="A163" s="126" t="s">
        <v>105</v>
      </c>
      <c r="B163" s="182" t="s">
        <v>830</v>
      </c>
      <c r="C163" s="124" t="s">
        <v>527</v>
      </c>
      <c r="D163" s="168">
        <f t="shared" si="2"/>
        <v>0</v>
      </c>
      <c r="E163" s="90" t="s">
        <v>526</v>
      </c>
      <c r="F163" s="173">
        <f>SUM(F164:F165)</f>
        <v>0</v>
      </c>
    </row>
    <row r="164" spans="1:6" ht="25.5">
      <c r="A164" s="126" t="s">
        <v>106</v>
      </c>
      <c r="B164" s="183" t="s">
        <v>304</v>
      </c>
      <c r="C164" s="127" t="s">
        <v>323</v>
      </c>
      <c r="D164" s="168">
        <f t="shared" si="2"/>
        <v>0</v>
      </c>
      <c r="E164" s="90" t="s">
        <v>526</v>
      </c>
      <c r="F164" s="168"/>
    </row>
    <row r="165" spans="1:6" ht="15" customHeight="1">
      <c r="A165" s="126" t="s">
        <v>107</v>
      </c>
      <c r="B165" s="183" t="s">
        <v>831</v>
      </c>
      <c r="C165" s="124" t="s">
        <v>527</v>
      </c>
      <c r="D165" s="168">
        <f t="shared" si="2"/>
        <v>0</v>
      </c>
      <c r="E165" s="90" t="s">
        <v>526</v>
      </c>
      <c r="F165" s="173">
        <f>SUM(F166:F168)</f>
        <v>0</v>
      </c>
    </row>
    <row r="166" spans="1:6" ht="14.25" customHeight="1">
      <c r="A166" s="126" t="s">
        <v>108</v>
      </c>
      <c r="B166" s="195" t="s">
        <v>301</v>
      </c>
      <c r="C166" s="125" t="s">
        <v>327</v>
      </c>
      <c r="D166" s="168">
        <f t="shared" si="2"/>
        <v>0</v>
      </c>
      <c r="E166" s="148"/>
      <c r="F166" s="168"/>
    </row>
    <row r="167" spans="1:6" ht="25.5">
      <c r="A167" s="128" t="s">
        <v>109</v>
      </c>
      <c r="B167" s="195" t="s">
        <v>300</v>
      </c>
      <c r="C167" s="127" t="s">
        <v>328</v>
      </c>
      <c r="D167" s="168">
        <f t="shared" si="2"/>
        <v>0</v>
      </c>
      <c r="E167" s="90" t="s">
        <v>526</v>
      </c>
      <c r="F167" s="168"/>
    </row>
    <row r="168" spans="1:6" ht="25.5">
      <c r="A168" s="126" t="s">
        <v>110</v>
      </c>
      <c r="B168" s="196" t="s">
        <v>299</v>
      </c>
      <c r="C168" s="127" t="s">
        <v>329</v>
      </c>
      <c r="D168" s="168">
        <f t="shared" si="2"/>
        <v>0</v>
      </c>
      <c r="E168" s="90" t="s">
        <v>526</v>
      </c>
      <c r="F168" s="168"/>
    </row>
    <row r="169" spans="1:6" ht="29.25" customHeight="1">
      <c r="A169" s="126" t="s">
        <v>111</v>
      </c>
      <c r="B169" s="184" t="s">
        <v>357</v>
      </c>
      <c r="C169" s="124" t="s">
        <v>527</v>
      </c>
      <c r="D169" s="168">
        <f t="shared" si="2"/>
        <v>0</v>
      </c>
      <c r="E169" s="90" t="s">
        <v>526</v>
      </c>
      <c r="F169" s="173">
        <f>SUM(F170)</f>
        <v>0</v>
      </c>
    </row>
    <row r="170" spans="1:6" ht="25.5">
      <c r="A170" s="128" t="s">
        <v>112</v>
      </c>
      <c r="B170" s="183" t="s">
        <v>302</v>
      </c>
      <c r="C170" s="129" t="s">
        <v>331</v>
      </c>
      <c r="D170" s="168">
        <f t="shared" si="2"/>
        <v>0</v>
      </c>
      <c r="E170" s="90" t="s">
        <v>526</v>
      </c>
      <c r="F170" s="168"/>
    </row>
    <row r="171" spans="1:6" ht="29.25" customHeight="1">
      <c r="A171" s="126" t="s">
        <v>113</v>
      </c>
      <c r="B171" s="184" t="s">
        <v>19</v>
      </c>
      <c r="C171" s="124" t="s">
        <v>527</v>
      </c>
      <c r="D171" s="168">
        <f t="shared" si="2"/>
        <v>-248206</v>
      </c>
      <c r="E171" s="90" t="s">
        <v>526</v>
      </c>
      <c r="F171" s="173">
        <f>SUM(F172:F175)</f>
        <v>-248206</v>
      </c>
    </row>
    <row r="172" spans="1:6" ht="12.75">
      <c r="A172" s="126" t="s">
        <v>114</v>
      </c>
      <c r="B172" s="183" t="s">
        <v>332</v>
      </c>
      <c r="C172" s="125" t="s">
        <v>335</v>
      </c>
      <c r="D172" s="168">
        <f t="shared" si="2"/>
        <v>-248206</v>
      </c>
      <c r="E172" s="90" t="s">
        <v>526</v>
      </c>
      <c r="F172" s="168">
        <v>-248206</v>
      </c>
    </row>
    <row r="173" spans="1:6" ht="13.5" customHeight="1">
      <c r="A173" s="128" t="s">
        <v>119</v>
      </c>
      <c r="B173" s="183" t="s">
        <v>333</v>
      </c>
      <c r="C173" s="129" t="s">
        <v>336</v>
      </c>
      <c r="D173" s="168">
        <f t="shared" si="2"/>
        <v>0</v>
      </c>
      <c r="E173" s="90" t="s">
        <v>526</v>
      </c>
      <c r="F173" s="168"/>
    </row>
    <row r="174" spans="1:6" ht="26.25" customHeight="1">
      <c r="A174" s="126" t="s">
        <v>120</v>
      </c>
      <c r="B174" s="183" t="s">
        <v>334</v>
      </c>
      <c r="C174" s="127" t="s">
        <v>337</v>
      </c>
      <c r="D174" s="168">
        <f t="shared" si="2"/>
        <v>0</v>
      </c>
      <c r="E174" s="90" t="s">
        <v>526</v>
      </c>
      <c r="F174" s="168"/>
    </row>
    <row r="175" spans="1:6" ht="25.5">
      <c r="A175" s="126" t="s">
        <v>121</v>
      </c>
      <c r="B175" s="183" t="s">
        <v>303</v>
      </c>
      <c r="C175" s="127" t="s">
        <v>338</v>
      </c>
      <c r="D175" s="168">
        <f t="shared" si="2"/>
        <v>0</v>
      </c>
      <c r="E175" s="90" t="s">
        <v>526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workbookViewId="0" topLeftCell="A106">
      <selection activeCell="A16" sqref="A16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33" t="s">
        <v>160</v>
      </c>
      <c r="B1" s="233"/>
      <c r="C1" s="233"/>
      <c r="D1" s="233"/>
      <c r="E1" s="233"/>
    </row>
    <row r="2" spans="1:9" s="10" customFormat="1" ht="18">
      <c r="A2" s="220" t="s">
        <v>988</v>
      </c>
      <c r="B2" s="220"/>
      <c r="C2" s="220"/>
      <c r="D2" s="220"/>
      <c r="E2" s="220"/>
      <c r="F2" s="220"/>
      <c r="G2" s="204"/>
      <c r="H2" s="204"/>
      <c r="I2" s="204"/>
    </row>
    <row r="3" spans="1:5" ht="18">
      <c r="A3" s="45"/>
      <c r="B3" s="205"/>
      <c r="C3" s="205"/>
      <c r="D3" s="214"/>
      <c r="E3" s="214" t="s">
        <v>412</v>
      </c>
    </row>
    <row r="5" spans="1:5" ht="29.25" customHeight="1">
      <c r="A5" s="246" t="s">
        <v>298</v>
      </c>
      <c r="B5" s="246"/>
      <c r="C5" s="246"/>
      <c r="D5" s="246"/>
      <c r="E5" s="246"/>
    </row>
    <row r="6" spans="1:4" ht="12.75">
      <c r="A6" s="3" t="s">
        <v>297</v>
      </c>
      <c r="B6" s="3"/>
      <c r="C6" s="3"/>
      <c r="D6" s="3"/>
    </row>
    <row r="7" ht="12.75">
      <c r="E7" s="6" t="s">
        <v>532</v>
      </c>
    </row>
    <row r="8" spans="1:5" ht="30" customHeight="1">
      <c r="A8" s="251" t="s">
        <v>238</v>
      </c>
      <c r="B8" s="251"/>
      <c r="C8" s="252" t="s">
        <v>261</v>
      </c>
      <c r="D8" s="254" t="s">
        <v>221</v>
      </c>
      <c r="E8" s="254"/>
    </row>
    <row r="9" spans="1:5" ht="25.5">
      <c r="A9" s="251"/>
      <c r="B9" s="251"/>
      <c r="C9" s="253"/>
      <c r="D9" s="85" t="s">
        <v>249</v>
      </c>
      <c r="E9" s="85" t="s">
        <v>118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165</v>
      </c>
      <c r="C11" s="148">
        <f>SUM(D11:E11)</f>
        <v>106444</v>
      </c>
      <c r="D11" s="173">
        <v>0</v>
      </c>
      <c r="E11" s="148">
        <v>106444</v>
      </c>
    </row>
    <row r="15" spans="1:6" ht="18">
      <c r="A15" s="233" t="s">
        <v>161</v>
      </c>
      <c r="B15" s="233"/>
      <c r="C15" s="233"/>
      <c r="D15" s="233"/>
      <c r="E15" s="233"/>
      <c r="F15" s="233"/>
    </row>
    <row r="16" spans="1:9" s="10" customFormat="1" ht="18">
      <c r="A16" s="220" t="s">
        <v>988</v>
      </c>
      <c r="B16" s="220"/>
      <c r="C16" s="220"/>
      <c r="D16" s="220"/>
      <c r="E16" s="220"/>
      <c r="F16" s="220"/>
      <c r="G16" s="204"/>
      <c r="H16" s="204"/>
      <c r="I16" s="204"/>
    </row>
    <row r="17" spans="1:5" ht="15">
      <c r="A17" s="45"/>
      <c r="B17" s="2"/>
      <c r="E17" s="2"/>
    </row>
    <row r="18" spans="1:6" ht="30" customHeight="1">
      <c r="A18" s="246" t="s">
        <v>166</v>
      </c>
      <c r="B18" s="246"/>
      <c r="C18" s="246"/>
      <c r="D18" s="246"/>
      <c r="E18" s="246"/>
      <c r="F18" s="246"/>
    </row>
    <row r="19" ht="14.25" customHeight="1">
      <c r="A19" s="3" t="s">
        <v>412</v>
      </c>
    </row>
    <row r="20" ht="14.25" customHeight="1">
      <c r="E20" s="6" t="s">
        <v>292</v>
      </c>
    </row>
    <row r="21" spans="1:6" ht="51" customHeight="1">
      <c r="A21" s="255" t="s">
        <v>131</v>
      </c>
      <c r="B21" s="91" t="s">
        <v>132</v>
      </c>
      <c r="C21" s="91"/>
      <c r="D21" s="252" t="s">
        <v>296</v>
      </c>
      <c r="E21" s="86" t="s">
        <v>403</v>
      </c>
      <c r="F21" s="86"/>
    </row>
    <row r="22" spans="1:6" ht="25.5">
      <c r="A22" s="256"/>
      <c r="B22" s="84" t="s">
        <v>133</v>
      </c>
      <c r="C22" s="92" t="s">
        <v>134</v>
      </c>
      <c r="D22" s="239"/>
      <c r="E22" s="85" t="s">
        <v>286</v>
      </c>
      <c r="F22" s="85" t="s">
        <v>287</v>
      </c>
    </row>
    <row r="23" spans="1:6" ht="12.75">
      <c r="A23" s="87">
        <v>1</v>
      </c>
      <c r="B23" s="87">
        <v>2</v>
      </c>
      <c r="C23" s="87" t="s">
        <v>135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835</v>
      </c>
      <c r="C24" s="93"/>
      <c r="D24" s="149">
        <f>SUM(E24:F24)</f>
        <v>106444</v>
      </c>
      <c r="E24" s="176">
        <v>0</v>
      </c>
      <c r="F24" s="176">
        <f>F25</f>
        <v>106444</v>
      </c>
    </row>
    <row r="25" spans="1:7" ht="12" customHeight="1">
      <c r="A25" s="88">
        <v>8100</v>
      </c>
      <c r="B25" s="186" t="s">
        <v>180</v>
      </c>
      <c r="C25" s="90"/>
      <c r="D25" s="149">
        <f aca="true" t="shared" si="0" ref="D25:D37">SUM(E25:F25)</f>
        <v>106444</v>
      </c>
      <c r="E25" s="173">
        <v>0</v>
      </c>
      <c r="F25" s="173">
        <v>106444</v>
      </c>
      <c r="G25" s="3"/>
    </row>
    <row r="26" spans="1:6" ht="12.75" customHeight="1">
      <c r="A26" s="94">
        <v>8110</v>
      </c>
      <c r="B26" s="187" t="s">
        <v>836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818</v>
      </c>
      <c r="C27" s="90"/>
      <c r="D27" s="149">
        <f t="shared" si="0"/>
        <v>0</v>
      </c>
      <c r="E27" s="95" t="s">
        <v>313</v>
      </c>
      <c r="F27" s="175">
        <f>SUM(F28:F29)</f>
        <v>0</v>
      </c>
    </row>
    <row r="28" spans="1:6" ht="12.75">
      <c r="A28" s="94">
        <v>8112</v>
      </c>
      <c r="B28" s="197" t="s">
        <v>225</v>
      </c>
      <c r="C28" s="96" t="s">
        <v>252</v>
      </c>
      <c r="D28" s="149">
        <f t="shared" si="0"/>
        <v>0</v>
      </c>
      <c r="E28" s="95" t="s">
        <v>313</v>
      </c>
      <c r="F28" s="148"/>
    </row>
    <row r="29" spans="1:6" ht="12.75">
      <c r="A29" s="94">
        <v>8113</v>
      </c>
      <c r="B29" s="197" t="s">
        <v>222</v>
      </c>
      <c r="C29" s="96" t="s">
        <v>253</v>
      </c>
      <c r="D29" s="149">
        <f t="shared" si="0"/>
        <v>0</v>
      </c>
      <c r="E29" s="95" t="s">
        <v>313</v>
      </c>
      <c r="F29" s="148"/>
    </row>
    <row r="30" spans="1:6" ht="24" customHeight="1">
      <c r="A30" s="94">
        <v>8120</v>
      </c>
      <c r="B30" s="111" t="s">
        <v>456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181</v>
      </c>
      <c r="C31" s="96"/>
      <c r="D31" s="149">
        <f t="shared" si="0"/>
        <v>0</v>
      </c>
      <c r="E31" s="95" t="s">
        <v>313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182</v>
      </c>
      <c r="C32" s="96" t="s">
        <v>254</v>
      </c>
      <c r="D32" s="149">
        <f t="shared" si="0"/>
        <v>0</v>
      </c>
      <c r="E32" s="95" t="s">
        <v>313</v>
      </c>
      <c r="F32" s="151">
        <f>F33+F34</f>
        <v>0</v>
      </c>
    </row>
    <row r="33" spans="1:6" s="31" customFormat="1" ht="12.75">
      <c r="A33" s="88">
        <v>8123</v>
      </c>
      <c r="B33" s="188" t="s">
        <v>239</v>
      </c>
      <c r="C33" s="96"/>
      <c r="D33" s="149">
        <f t="shared" si="0"/>
        <v>0</v>
      </c>
      <c r="E33" s="95" t="s">
        <v>313</v>
      </c>
      <c r="F33" s="151"/>
    </row>
    <row r="34" spans="1:6" s="31" customFormat="1" ht="12.75">
      <c r="A34" s="88">
        <v>8124</v>
      </c>
      <c r="B34" s="188" t="s">
        <v>241</v>
      </c>
      <c r="C34" s="96"/>
      <c r="D34" s="149">
        <f t="shared" si="0"/>
        <v>0</v>
      </c>
      <c r="E34" s="95" t="s">
        <v>313</v>
      </c>
      <c r="F34" s="151"/>
    </row>
    <row r="35" spans="1:6" s="31" customFormat="1" ht="24.75" customHeight="1">
      <c r="A35" s="88">
        <v>8130</v>
      </c>
      <c r="B35" s="187" t="s">
        <v>183</v>
      </c>
      <c r="C35" s="96" t="s">
        <v>255</v>
      </c>
      <c r="D35" s="149">
        <f t="shared" si="0"/>
        <v>0</v>
      </c>
      <c r="E35" s="95" t="s">
        <v>313</v>
      </c>
      <c r="F35" s="151">
        <f>SUM(F36:F37)</f>
        <v>0</v>
      </c>
    </row>
    <row r="36" spans="1:6" s="31" customFormat="1" ht="12.75">
      <c r="A36" s="88">
        <v>8131</v>
      </c>
      <c r="B36" s="188" t="s">
        <v>245</v>
      </c>
      <c r="C36" s="96"/>
      <c r="D36" s="149">
        <f t="shared" si="0"/>
        <v>0</v>
      </c>
      <c r="E36" s="95" t="s">
        <v>313</v>
      </c>
      <c r="F36" s="151"/>
    </row>
    <row r="37" spans="1:6" s="31" customFormat="1" ht="12.75">
      <c r="A37" s="88">
        <v>8132</v>
      </c>
      <c r="B37" s="188" t="s">
        <v>243</v>
      </c>
      <c r="C37" s="96"/>
      <c r="D37" s="149">
        <f t="shared" si="0"/>
        <v>0</v>
      </c>
      <c r="E37" s="95" t="s">
        <v>313</v>
      </c>
      <c r="F37" s="151"/>
    </row>
    <row r="38" spans="1:6" s="31" customFormat="1" ht="13.5" customHeight="1">
      <c r="A38" s="88">
        <v>8140</v>
      </c>
      <c r="B38" s="187" t="s">
        <v>184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185</v>
      </c>
      <c r="C39" s="96" t="s">
        <v>254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246</v>
      </c>
      <c r="C40" s="104"/>
      <c r="D40" s="148">
        <f t="shared" si="1"/>
        <v>0</v>
      </c>
      <c r="E40" s="152"/>
      <c r="F40" s="95" t="s">
        <v>313</v>
      </c>
    </row>
    <row r="41" spans="1:6" s="31" customFormat="1" ht="12.75">
      <c r="A41" s="88">
        <v>8143</v>
      </c>
      <c r="B41" s="188" t="s">
        <v>247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186</v>
      </c>
      <c r="C42" s="130" t="s">
        <v>255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245</v>
      </c>
      <c r="C43" s="130"/>
      <c r="D43" s="148">
        <f t="shared" si="1"/>
        <v>0</v>
      </c>
      <c r="E43" s="152"/>
      <c r="F43" s="131" t="s">
        <v>537</v>
      </c>
    </row>
    <row r="44" spans="1:6" ht="12.75">
      <c r="A44" s="88">
        <v>8152</v>
      </c>
      <c r="B44" s="188" t="s">
        <v>244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837</v>
      </c>
      <c r="C45" s="130"/>
      <c r="D45" s="148">
        <f t="shared" si="1"/>
        <v>106444.013</v>
      </c>
      <c r="E45" s="221">
        <v>0</v>
      </c>
      <c r="F45" s="173">
        <v>106444.013</v>
      </c>
    </row>
    <row r="46" spans="1:6" ht="24.75" customHeight="1">
      <c r="A46" s="88">
        <v>8161</v>
      </c>
      <c r="B46" s="111" t="s">
        <v>819</v>
      </c>
      <c r="C46" s="130"/>
      <c r="D46" s="148">
        <f t="shared" si="1"/>
        <v>0</v>
      </c>
      <c r="E46" s="85" t="s">
        <v>313</v>
      </c>
      <c r="F46" s="173">
        <f>SUM(F47:F49)</f>
        <v>0</v>
      </c>
    </row>
    <row r="47" spans="1:6" ht="36.75" customHeight="1">
      <c r="A47" s="88">
        <v>8162</v>
      </c>
      <c r="B47" s="188" t="s">
        <v>218</v>
      </c>
      <c r="C47" s="130" t="s">
        <v>256</v>
      </c>
      <c r="D47" s="148">
        <f t="shared" si="1"/>
        <v>0</v>
      </c>
      <c r="E47" s="95" t="s">
        <v>313</v>
      </c>
      <c r="F47" s="148"/>
    </row>
    <row r="48" spans="1:6" ht="96.75" customHeight="1">
      <c r="A48" s="132">
        <v>8163</v>
      </c>
      <c r="B48" s="188" t="s">
        <v>217</v>
      </c>
      <c r="C48" s="130" t="s">
        <v>256</v>
      </c>
      <c r="D48" s="148">
        <f t="shared" si="1"/>
        <v>0</v>
      </c>
      <c r="E48" s="85" t="s">
        <v>313</v>
      </c>
      <c r="F48" s="149"/>
    </row>
    <row r="49" spans="1:6" ht="24">
      <c r="A49" s="88">
        <v>8164</v>
      </c>
      <c r="B49" s="188" t="s">
        <v>219</v>
      </c>
      <c r="C49" s="130" t="s">
        <v>257</v>
      </c>
      <c r="D49" s="148">
        <f t="shared" si="1"/>
        <v>0</v>
      </c>
      <c r="E49" s="95" t="s">
        <v>313</v>
      </c>
      <c r="F49" s="148"/>
    </row>
    <row r="50" spans="1:6" ht="14.25" customHeight="1">
      <c r="A50" s="88">
        <v>8170</v>
      </c>
      <c r="B50" s="111" t="s">
        <v>820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223</v>
      </c>
      <c r="C51" s="130" t="s">
        <v>258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224</v>
      </c>
      <c r="C52" s="130" t="s">
        <v>259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457</v>
      </c>
      <c r="C53" s="88"/>
      <c r="D53" s="222">
        <f>SUM(E53:F53)</f>
        <v>110629.538</v>
      </c>
      <c r="E53" s="224">
        <v>0</v>
      </c>
      <c r="F53" s="224">
        <f>SUM(F57:F58)</f>
        <v>110629.538</v>
      </c>
    </row>
    <row r="54" spans="1:6" ht="36">
      <c r="A54" s="132">
        <v>8191</v>
      </c>
      <c r="B54" s="112" t="s">
        <v>715</v>
      </c>
      <c r="C54" s="134">
        <v>9320</v>
      </c>
      <c r="D54" s="223">
        <v>51129.244</v>
      </c>
      <c r="E54" s="223">
        <v>51129.244</v>
      </c>
      <c r="F54" s="131" t="s">
        <v>537</v>
      </c>
    </row>
    <row r="55" spans="1:6" ht="60">
      <c r="A55" s="132">
        <v>8192</v>
      </c>
      <c r="B55" s="188" t="s">
        <v>220</v>
      </c>
      <c r="C55" s="88"/>
      <c r="D55" s="148">
        <f t="shared" si="1"/>
        <v>0</v>
      </c>
      <c r="E55" s="200">
        <v>0</v>
      </c>
      <c r="F55" s="95" t="s">
        <v>313</v>
      </c>
    </row>
    <row r="56" spans="1:6" ht="23.25" customHeight="1">
      <c r="A56" s="132">
        <v>8193</v>
      </c>
      <c r="B56" s="188" t="s">
        <v>458</v>
      </c>
      <c r="C56" s="88"/>
      <c r="D56" s="148">
        <f t="shared" si="1"/>
        <v>51129.244</v>
      </c>
      <c r="E56" s="223">
        <v>51129.244</v>
      </c>
      <c r="F56" s="95" t="s">
        <v>537</v>
      </c>
    </row>
    <row r="57" spans="1:6" ht="24.75" customHeight="1">
      <c r="A57" s="132">
        <v>8194</v>
      </c>
      <c r="B57" s="188" t="s">
        <v>838</v>
      </c>
      <c r="C57" s="135">
        <v>9330</v>
      </c>
      <c r="D57" s="148">
        <v>0</v>
      </c>
      <c r="E57" s="95" t="s">
        <v>313</v>
      </c>
      <c r="F57" s="222">
        <v>55314.769</v>
      </c>
    </row>
    <row r="58" spans="1:6" ht="36" customHeight="1">
      <c r="A58" s="132">
        <v>8195</v>
      </c>
      <c r="B58" s="188" t="s">
        <v>164</v>
      </c>
      <c r="C58" s="135"/>
      <c r="D58" s="148">
        <v>0</v>
      </c>
      <c r="E58" s="95" t="s">
        <v>313</v>
      </c>
      <c r="F58" s="222">
        <v>55314.769</v>
      </c>
    </row>
    <row r="59" spans="1:6" ht="38.25" customHeight="1">
      <c r="A59" s="132">
        <v>8196</v>
      </c>
      <c r="B59" s="188" t="s">
        <v>459</v>
      </c>
      <c r="C59" s="135"/>
      <c r="D59" s="148">
        <f t="shared" si="1"/>
        <v>0</v>
      </c>
      <c r="E59" s="95" t="s">
        <v>313</v>
      </c>
      <c r="F59" s="201"/>
    </row>
    <row r="60" spans="1:6" ht="39.75" customHeight="1">
      <c r="A60" s="132">
        <v>8197</v>
      </c>
      <c r="B60" s="111" t="s">
        <v>162</v>
      </c>
      <c r="C60" s="136"/>
      <c r="D60" s="95" t="s">
        <v>313</v>
      </c>
      <c r="E60" s="95" t="s">
        <v>313</v>
      </c>
      <c r="F60" s="95" t="s">
        <v>313</v>
      </c>
    </row>
    <row r="61" spans="1:6" ht="49.5" customHeight="1">
      <c r="A61" s="132">
        <v>8198</v>
      </c>
      <c r="B61" s="111" t="s">
        <v>163</v>
      </c>
      <c r="C61" s="136"/>
      <c r="D61" s="95" t="s">
        <v>313</v>
      </c>
      <c r="E61" s="155"/>
      <c r="F61" s="155"/>
    </row>
    <row r="62" spans="1:6" ht="36" customHeight="1">
      <c r="A62" s="132">
        <v>8199</v>
      </c>
      <c r="B62" s="111" t="s">
        <v>839</v>
      </c>
      <c r="C62" s="136"/>
      <c r="D62" s="148">
        <v>0</v>
      </c>
      <c r="E62" s="175">
        <v>0</v>
      </c>
      <c r="F62" s="175">
        <f>F24-F26-F50-F53-F61-F65</f>
        <v>-4185.5380000000005</v>
      </c>
    </row>
    <row r="63" spans="1:6" ht="36">
      <c r="A63" s="132" t="s">
        <v>122</v>
      </c>
      <c r="B63" s="188" t="s">
        <v>716</v>
      </c>
      <c r="C63" s="136"/>
      <c r="D63" s="148">
        <f t="shared" si="1"/>
        <v>0</v>
      </c>
      <c r="E63" s="95" t="s">
        <v>313</v>
      </c>
      <c r="F63" s="148"/>
    </row>
    <row r="64" spans="1:6" ht="12.75" customHeight="1">
      <c r="A64" s="94">
        <v>8200</v>
      </c>
      <c r="B64" s="186" t="s">
        <v>840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841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718</v>
      </c>
      <c r="C66" s="88"/>
      <c r="D66" s="148">
        <f t="shared" si="1"/>
        <v>0</v>
      </c>
      <c r="E66" s="95" t="s">
        <v>313</v>
      </c>
      <c r="F66" s="173">
        <f>SUM(F67:F68)</f>
        <v>0</v>
      </c>
    </row>
    <row r="67" spans="1:6" ht="12.75">
      <c r="A67" s="94">
        <v>8212</v>
      </c>
      <c r="B67" s="197" t="s">
        <v>225</v>
      </c>
      <c r="C67" s="130" t="s">
        <v>228</v>
      </c>
      <c r="D67" s="148">
        <f t="shared" si="1"/>
        <v>0</v>
      </c>
      <c r="E67" s="95" t="s">
        <v>313</v>
      </c>
      <c r="F67" s="148"/>
    </row>
    <row r="68" spans="1:6" ht="12.75">
      <c r="A68" s="94">
        <v>8213</v>
      </c>
      <c r="B68" s="197" t="s">
        <v>222</v>
      </c>
      <c r="C68" s="130" t="s">
        <v>229</v>
      </c>
      <c r="D68" s="148">
        <f t="shared" si="1"/>
        <v>0</v>
      </c>
      <c r="E68" s="95" t="s">
        <v>313</v>
      </c>
      <c r="F68" s="148"/>
    </row>
    <row r="69" spans="1:6" ht="36" customHeight="1" hidden="1">
      <c r="A69" s="94">
        <v>8220</v>
      </c>
      <c r="B69" s="111" t="s">
        <v>842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717</v>
      </c>
      <c r="C70" s="137"/>
      <c r="D70" s="148">
        <f t="shared" si="1"/>
        <v>0</v>
      </c>
      <c r="E70" s="95" t="s">
        <v>313</v>
      </c>
      <c r="F70" s="173">
        <f>SUM(F71:F72)</f>
        <v>0</v>
      </c>
    </row>
    <row r="71" spans="1:6" ht="12.75" customHeight="1" hidden="1">
      <c r="A71" s="88">
        <v>8222</v>
      </c>
      <c r="B71" s="188" t="s">
        <v>240</v>
      </c>
      <c r="C71" s="130" t="s">
        <v>230</v>
      </c>
      <c r="D71" s="148">
        <f t="shared" si="1"/>
        <v>0</v>
      </c>
      <c r="E71" s="95" t="s">
        <v>313</v>
      </c>
      <c r="F71" s="153"/>
    </row>
    <row r="72" spans="1:6" ht="24" customHeight="1" hidden="1">
      <c r="A72" s="88">
        <v>8230</v>
      </c>
      <c r="B72" s="188" t="s">
        <v>242</v>
      </c>
      <c r="C72" s="130" t="s">
        <v>231</v>
      </c>
      <c r="D72" s="148">
        <f t="shared" si="1"/>
        <v>0</v>
      </c>
      <c r="E72" s="95" t="s">
        <v>313</v>
      </c>
      <c r="F72" s="153"/>
    </row>
    <row r="73" spans="1:6" ht="12.75" customHeight="1" hidden="1">
      <c r="A73" s="88">
        <v>8240</v>
      </c>
      <c r="B73" s="111" t="s">
        <v>714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260</v>
      </c>
      <c r="C74" s="130" t="s">
        <v>230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248</v>
      </c>
      <c r="C75" s="130" t="s">
        <v>231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5511811023622047" right="0.275590551181102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 outlineLevelCol="1"/>
  <cols>
    <col min="1" max="1" width="9.140625" style="43" customWidth="1"/>
    <col min="2" max="2" width="9.140625" style="57" customWidth="1"/>
    <col min="3" max="3" width="9.140625" style="43" customWidth="1" outlineLevel="1"/>
    <col min="4" max="5" width="9.140625" style="56" customWidth="1"/>
    <col min="6" max="16384" width="9.140625" style="45" customWidth="1"/>
  </cols>
  <sheetData/>
  <sheetProtection/>
  <printOptions/>
  <pageMargins left="0.25" right="0.24" top="0.22" bottom="0.2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2018-01-29T12:04:32Z</cp:lastPrinted>
  <dcterms:created xsi:type="dcterms:W3CDTF">1996-10-14T23:33:28Z</dcterms:created>
  <dcterms:modified xsi:type="dcterms:W3CDTF">2018-01-29T13:15:37Z</dcterms:modified>
  <cp:category/>
  <cp:version/>
  <cp:contentType/>
  <cp:contentStatus/>
</cp:coreProperties>
</file>