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2E67BC43-C331-4AEB-BFFC-9DBF5AD9FD5C}" xr6:coauthVersionLast="37" xr6:coauthVersionMax="37" xr10:uidLastSave="{00000000-0000-0000-0000-000000000000}"/>
  <bookViews>
    <workbookView xWindow="32760" yWindow="32760" windowWidth="28800" windowHeight="10830" activeTab="2"/>
  </bookViews>
  <sheets>
    <sheet name="1" sheetId="1" r:id="rId1"/>
    <sheet name="2" sheetId="7" r:id="rId2"/>
    <sheet name="3" sheetId="8" r:id="rId3"/>
  </sheets>
  <calcPr calcId="179021"/>
</workbook>
</file>

<file path=xl/calcChain.xml><?xml version="1.0" encoding="utf-8"?>
<calcChain xmlns="http://schemas.openxmlformats.org/spreadsheetml/2006/main">
  <c r="O116" i="8" l="1"/>
  <c r="W231" i="8"/>
  <c r="W229" i="8"/>
  <c r="W224" i="8"/>
  <c r="W222" i="8"/>
  <c r="W221" i="8"/>
  <c r="W215" i="8"/>
  <c r="W213" i="8"/>
  <c r="W211" i="8"/>
  <c r="W209" i="8"/>
  <c r="W207" i="8"/>
  <c r="W203" i="8"/>
  <c r="W199" i="8"/>
  <c r="W197" i="8" s="1"/>
  <c r="W185" i="8"/>
  <c r="W181" i="8"/>
  <c r="W177" i="8"/>
  <c r="W175" i="8" s="1"/>
  <c r="W172" i="8" s="1"/>
  <c r="V172" i="8" s="1"/>
  <c r="W165" i="8"/>
  <c r="W163" i="8"/>
  <c r="V163" i="8" s="1"/>
  <c r="W151" i="8"/>
  <c r="W149" i="8"/>
  <c r="W139" i="8" s="1"/>
  <c r="V139" i="8" s="1"/>
  <c r="W124" i="8"/>
  <c r="V124" i="8" s="1"/>
  <c r="W120" i="8"/>
  <c r="W90" i="8"/>
  <c r="W88" i="8" s="1"/>
  <c r="W84" i="8"/>
  <c r="V84" i="8" s="1"/>
  <c r="W80" i="8"/>
  <c r="W77" i="8"/>
  <c r="W75" i="8"/>
  <c r="W74" i="8"/>
  <c r="W53" i="8"/>
  <c r="W51" i="8"/>
  <c r="W14" i="8"/>
  <c r="W12" i="8" s="1"/>
  <c r="X53" i="8"/>
  <c r="X51" i="8" s="1"/>
  <c r="X10" i="8" s="1"/>
  <c r="X9" i="8" s="1"/>
  <c r="X99" i="8"/>
  <c r="X106" i="8"/>
  <c r="X104" i="8"/>
  <c r="X84" i="8" s="1"/>
  <c r="X113" i="8"/>
  <c r="X132" i="8"/>
  <c r="X120" i="8" s="1"/>
  <c r="X139" i="8"/>
  <c r="X143" i="8"/>
  <c r="X149" i="8"/>
  <c r="X191" i="8"/>
  <c r="X172" i="8"/>
  <c r="S218" i="8"/>
  <c r="S204" i="8"/>
  <c r="S127" i="8"/>
  <c r="S152" i="8"/>
  <c r="T124" i="8"/>
  <c r="T231" i="8"/>
  <c r="T229" i="8" s="1"/>
  <c r="T224" i="8"/>
  <c r="T215" i="8"/>
  <c r="T213" i="8"/>
  <c r="T209" i="8"/>
  <c r="T207" i="8" s="1"/>
  <c r="S207" i="8" s="1"/>
  <c r="T203" i="8"/>
  <c r="T185" i="8"/>
  <c r="T181" i="8"/>
  <c r="T177" i="8"/>
  <c r="T165" i="8"/>
  <c r="T163" i="8"/>
  <c r="T151" i="8"/>
  <c r="T149" i="8"/>
  <c r="T120" i="8"/>
  <c r="T90" i="8"/>
  <c r="T80" i="8"/>
  <c r="T77" i="8"/>
  <c r="S77" i="8" s="1"/>
  <c r="T75" i="8"/>
  <c r="T74" i="8"/>
  <c r="T53" i="8"/>
  <c r="T51" i="8"/>
  <c r="T14" i="8"/>
  <c r="T12" i="8"/>
  <c r="T10" i="8" s="1"/>
  <c r="M186" i="8"/>
  <c r="N185" i="8"/>
  <c r="Q152" i="8"/>
  <c r="P152" i="8" s="1"/>
  <c r="Q166" i="8"/>
  <c r="P166" i="8" s="1"/>
  <c r="Q178" i="8"/>
  <c r="P178" i="8"/>
  <c r="Q204" i="8"/>
  <c r="P204" i="8" s="1"/>
  <c r="Q218" i="8"/>
  <c r="P218" i="8"/>
  <c r="N215" i="8"/>
  <c r="M218" i="8"/>
  <c r="N203" i="8"/>
  <c r="M204" i="8"/>
  <c r="N181" i="8"/>
  <c r="M182" i="8"/>
  <c r="N177" i="8"/>
  <c r="M178" i="8"/>
  <c r="M168" i="8"/>
  <c r="J168" i="8"/>
  <c r="N165" i="8"/>
  <c r="M166" i="8"/>
  <c r="N151" i="8"/>
  <c r="N149" i="8"/>
  <c r="O126" i="8"/>
  <c r="O124" i="8"/>
  <c r="M124" i="8"/>
  <c r="Q127" i="8"/>
  <c r="P127" i="8"/>
  <c r="M127" i="8"/>
  <c r="N90" i="8"/>
  <c r="V93" i="8"/>
  <c r="S93" i="8"/>
  <c r="R93" i="8"/>
  <c r="Q93" i="8"/>
  <c r="P93" i="8" s="1"/>
  <c r="M93" i="8"/>
  <c r="N80" i="8"/>
  <c r="S83" i="1"/>
  <c r="P83" i="1"/>
  <c r="H165" i="8"/>
  <c r="H163" i="8"/>
  <c r="H124" i="8"/>
  <c r="G129" i="8"/>
  <c r="G94" i="8"/>
  <c r="K165" i="8"/>
  <c r="G60" i="1"/>
  <c r="V231" i="8"/>
  <c r="M126" i="8"/>
  <c r="O99" i="8"/>
  <c r="M99" i="8"/>
  <c r="N14" i="8"/>
  <c r="N75" i="8"/>
  <c r="N74" i="8" s="1"/>
  <c r="K126" i="8"/>
  <c r="Q126" i="8" s="1"/>
  <c r="J110" i="8"/>
  <c r="L106" i="8"/>
  <c r="J114" i="8"/>
  <c r="K75" i="8"/>
  <c r="K74" i="8" s="1"/>
  <c r="J76" i="8"/>
  <c r="J75" i="8" s="1"/>
  <c r="J74" i="8"/>
  <c r="K53" i="8"/>
  <c r="J65" i="8"/>
  <c r="L14" i="8"/>
  <c r="I106" i="8"/>
  <c r="I99" i="8"/>
  <c r="I14" i="8"/>
  <c r="H177" i="8"/>
  <c r="H209" i="8"/>
  <c r="G209" i="8"/>
  <c r="G186" i="8"/>
  <c r="H185" i="8"/>
  <c r="H90" i="8"/>
  <c r="G90" i="8"/>
  <c r="G96" i="8"/>
  <c r="H14" i="8"/>
  <c r="H12" i="8" s="1"/>
  <c r="D34" i="7"/>
  <c r="H30" i="7"/>
  <c r="D30" i="7"/>
  <c r="E30" i="7"/>
  <c r="Q20" i="1"/>
  <c r="T20" i="1"/>
  <c r="S20" i="1"/>
  <c r="S36" i="1"/>
  <c r="T105" i="1"/>
  <c r="Q105" i="1"/>
  <c r="P36" i="1"/>
  <c r="K20" i="1"/>
  <c r="E77" i="1"/>
  <c r="D77" i="1" s="1"/>
  <c r="E52" i="1"/>
  <c r="E20" i="1"/>
  <c r="D20" i="1"/>
  <c r="D38" i="7"/>
  <c r="O37" i="7"/>
  <c r="N37" i="7"/>
  <c r="M37" i="7" s="1"/>
  <c r="G37" i="7"/>
  <c r="D37" i="7"/>
  <c r="O36" i="7"/>
  <c r="M36" i="7"/>
  <c r="N36" i="7"/>
  <c r="G36" i="7"/>
  <c r="D36" i="7"/>
  <c r="N34" i="7"/>
  <c r="M34" i="7" s="1"/>
  <c r="I34" i="7"/>
  <c r="G34" i="7" s="1"/>
  <c r="O34" i="7"/>
  <c r="F34" i="7"/>
  <c r="F27" i="7" s="1"/>
  <c r="D27" i="7" s="1"/>
  <c r="O33" i="7"/>
  <c r="N33" i="7"/>
  <c r="G33" i="7"/>
  <c r="O32" i="7"/>
  <c r="M32" i="7" s="1"/>
  <c r="N32" i="7"/>
  <c r="G32" i="7"/>
  <c r="O30" i="7"/>
  <c r="J27" i="7"/>
  <c r="J11" i="7" s="1"/>
  <c r="H27" i="7"/>
  <c r="N27" i="7" s="1"/>
  <c r="F9" i="7"/>
  <c r="E27" i="7"/>
  <c r="E22" i="7"/>
  <c r="J9" i="7"/>
  <c r="S109" i="1"/>
  <c r="P109" i="1"/>
  <c r="N109" i="1"/>
  <c r="M109" i="1"/>
  <c r="J109" i="1"/>
  <c r="G109" i="1"/>
  <c r="D109" i="1"/>
  <c r="S105" i="1"/>
  <c r="P105" i="1"/>
  <c r="K105" i="1"/>
  <c r="J105" i="1"/>
  <c r="H105" i="1"/>
  <c r="E105" i="1"/>
  <c r="D105" i="1" s="1"/>
  <c r="S94" i="1"/>
  <c r="P94" i="1"/>
  <c r="N94" i="1"/>
  <c r="M94" i="1" s="1"/>
  <c r="J94" i="1"/>
  <c r="G94" i="1"/>
  <c r="D94" i="1"/>
  <c r="S88" i="1"/>
  <c r="P88" i="1"/>
  <c r="N88" i="1"/>
  <c r="M88" i="1" s="1"/>
  <c r="J88" i="1"/>
  <c r="G88" i="1"/>
  <c r="D88" i="1"/>
  <c r="S87" i="1"/>
  <c r="P87" i="1"/>
  <c r="N87" i="1"/>
  <c r="M87" i="1"/>
  <c r="J87" i="1"/>
  <c r="G87" i="1"/>
  <c r="D87" i="1"/>
  <c r="S84" i="1"/>
  <c r="P84" i="1"/>
  <c r="N84" i="1"/>
  <c r="M84" i="1"/>
  <c r="J84" i="1"/>
  <c r="G84" i="1"/>
  <c r="D84" i="1"/>
  <c r="J83" i="1"/>
  <c r="G83" i="1"/>
  <c r="D83" i="1"/>
  <c r="S82" i="1"/>
  <c r="P82" i="1"/>
  <c r="N82" i="1"/>
  <c r="M82" i="1" s="1"/>
  <c r="J82" i="1"/>
  <c r="G82" i="1"/>
  <c r="S79" i="1"/>
  <c r="P79" i="1"/>
  <c r="N79" i="1"/>
  <c r="M79" i="1" s="1"/>
  <c r="J79" i="1"/>
  <c r="G79" i="1"/>
  <c r="D79" i="1"/>
  <c r="T77" i="1"/>
  <c r="S77" i="1"/>
  <c r="Q77" i="1"/>
  <c r="Q75" i="1" s="1"/>
  <c r="K77" i="1"/>
  <c r="J77" i="1"/>
  <c r="H77" i="1"/>
  <c r="H75" i="1" s="1"/>
  <c r="E75" i="1"/>
  <c r="D75" i="1"/>
  <c r="S73" i="1"/>
  <c r="P73" i="1"/>
  <c r="N73" i="1"/>
  <c r="M73" i="1"/>
  <c r="J73" i="1"/>
  <c r="G73" i="1"/>
  <c r="D73" i="1"/>
  <c r="S71" i="1"/>
  <c r="Q71" i="1"/>
  <c r="P71" i="1" s="1"/>
  <c r="K71" i="1"/>
  <c r="N71" i="1"/>
  <c r="M71" i="1" s="1"/>
  <c r="H71" i="1"/>
  <c r="E71" i="1"/>
  <c r="D71" i="1"/>
  <c r="S70" i="1"/>
  <c r="P70" i="1"/>
  <c r="N70" i="1"/>
  <c r="M70" i="1"/>
  <c r="J70" i="1"/>
  <c r="G70" i="1"/>
  <c r="D70" i="1"/>
  <c r="S68" i="1"/>
  <c r="P68" i="1"/>
  <c r="N68" i="1"/>
  <c r="M68" i="1"/>
  <c r="J68" i="1"/>
  <c r="G68" i="1"/>
  <c r="D68" i="1"/>
  <c r="T66" i="1"/>
  <c r="S66" i="1"/>
  <c r="Q66" i="1"/>
  <c r="K66" i="1"/>
  <c r="J66" i="1"/>
  <c r="H66" i="1"/>
  <c r="E66" i="1"/>
  <c r="S60" i="1"/>
  <c r="P60" i="1"/>
  <c r="O60" i="1"/>
  <c r="M60" i="1" s="1"/>
  <c r="J60" i="1"/>
  <c r="D60" i="1"/>
  <c r="U58" i="1"/>
  <c r="S58" i="1" s="1"/>
  <c r="R58" i="1"/>
  <c r="P58" i="1"/>
  <c r="L58" i="1"/>
  <c r="I58" i="1"/>
  <c r="F58" i="1"/>
  <c r="D58" i="1"/>
  <c r="S57" i="1"/>
  <c r="P57" i="1"/>
  <c r="N57" i="1"/>
  <c r="J57" i="1"/>
  <c r="G57" i="1"/>
  <c r="D57" i="1"/>
  <c r="S54" i="1"/>
  <c r="P54" i="1"/>
  <c r="N54" i="1"/>
  <c r="J54" i="1"/>
  <c r="G54" i="1"/>
  <c r="D54" i="1"/>
  <c r="T52" i="1"/>
  <c r="Q52" i="1"/>
  <c r="P52" i="1"/>
  <c r="K52" i="1"/>
  <c r="H52" i="1"/>
  <c r="H44" i="1"/>
  <c r="G52" i="1"/>
  <c r="F44" i="1"/>
  <c r="F8" i="1" s="1"/>
  <c r="S43" i="1"/>
  <c r="P43" i="1"/>
  <c r="N43" i="1"/>
  <c r="M43" i="1" s="1"/>
  <c r="J43" i="1"/>
  <c r="G43" i="1"/>
  <c r="D43" i="1"/>
  <c r="S42" i="1"/>
  <c r="P42" i="1"/>
  <c r="N42" i="1"/>
  <c r="M42" i="1" s="1"/>
  <c r="J42" i="1"/>
  <c r="G42" i="1"/>
  <c r="D42" i="1"/>
  <c r="T40" i="1"/>
  <c r="S40" i="1" s="1"/>
  <c r="Q40" i="1"/>
  <c r="P40" i="1"/>
  <c r="K40" i="1"/>
  <c r="J40" i="1" s="1"/>
  <c r="H40" i="1"/>
  <c r="G40" i="1"/>
  <c r="N40" i="1"/>
  <c r="M40" i="1" s="1"/>
  <c r="E40" i="1"/>
  <c r="D40" i="1"/>
  <c r="J36" i="1"/>
  <c r="S34" i="1"/>
  <c r="P34" i="1"/>
  <c r="N34" i="1"/>
  <c r="J34" i="1"/>
  <c r="G34" i="1"/>
  <c r="D34" i="1"/>
  <c r="S33" i="1"/>
  <c r="P33" i="1"/>
  <c r="N33" i="1"/>
  <c r="M33" i="1"/>
  <c r="J33" i="1"/>
  <c r="G33" i="1"/>
  <c r="D33" i="1"/>
  <c r="S31" i="1"/>
  <c r="P31" i="1"/>
  <c r="N31" i="1"/>
  <c r="M31" i="1" s="1"/>
  <c r="J31" i="1"/>
  <c r="G31" i="1"/>
  <c r="D31" i="1"/>
  <c r="S30" i="1"/>
  <c r="P30" i="1"/>
  <c r="N30" i="1"/>
  <c r="M30" i="1" s="1"/>
  <c r="J30" i="1"/>
  <c r="G30" i="1"/>
  <c r="D30" i="1"/>
  <c r="S28" i="1"/>
  <c r="P28" i="1"/>
  <c r="N28" i="1"/>
  <c r="M28" i="1"/>
  <c r="J28" i="1"/>
  <c r="G28" i="1"/>
  <c r="D28" i="1"/>
  <c r="S27" i="1"/>
  <c r="P27" i="1"/>
  <c r="N27" i="1"/>
  <c r="J27" i="1"/>
  <c r="G27" i="1"/>
  <c r="D27" i="1"/>
  <c r="S26" i="1"/>
  <c r="P26" i="1"/>
  <c r="N26" i="1"/>
  <c r="M26" i="1" s="1"/>
  <c r="J26" i="1"/>
  <c r="G26" i="1"/>
  <c r="D26" i="1"/>
  <c r="S25" i="1"/>
  <c r="P25" i="1"/>
  <c r="N25" i="1"/>
  <c r="M25" i="1"/>
  <c r="J25" i="1"/>
  <c r="G25" i="1"/>
  <c r="D25" i="1"/>
  <c r="S24" i="1"/>
  <c r="P24" i="1"/>
  <c r="N24" i="1"/>
  <c r="M24" i="1"/>
  <c r="J24" i="1"/>
  <c r="G24" i="1"/>
  <c r="D24" i="1"/>
  <c r="S23" i="1"/>
  <c r="P23" i="1"/>
  <c r="J23" i="1"/>
  <c r="G23" i="1"/>
  <c r="D23" i="1"/>
  <c r="S22" i="1"/>
  <c r="P22" i="1"/>
  <c r="N22" i="1"/>
  <c r="M22" i="1"/>
  <c r="J22" i="1"/>
  <c r="G22" i="1"/>
  <c r="D22" i="1"/>
  <c r="H20" i="1"/>
  <c r="N20" i="1" s="1"/>
  <c r="M20" i="1" s="1"/>
  <c r="G20" i="1"/>
  <c r="S19" i="1"/>
  <c r="P19" i="1"/>
  <c r="N19" i="1"/>
  <c r="M19" i="1"/>
  <c r="J19" i="1"/>
  <c r="G19" i="1"/>
  <c r="D19" i="1"/>
  <c r="T17" i="1"/>
  <c r="S17" i="1" s="1"/>
  <c r="Q17" i="1"/>
  <c r="P17" i="1"/>
  <c r="K17" i="1"/>
  <c r="N17" i="1" s="1"/>
  <c r="M17" i="1" s="1"/>
  <c r="H17" i="1"/>
  <c r="G17" i="1" s="1"/>
  <c r="E17" i="1"/>
  <c r="D17" i="1"/>
  <c r="S16" i="1"/>
  <c r="P16" i="1"/>
  <c r="N16" i="1"/>
  <c r="M16" i="1"/>
  <c r="J16" i="1"/>
  <c r="G16" i="1"/>
  <c r="D16" i="1"/>
  <c r="S15" i="1"/>
  <c r="P15" i="1"/>
  <c r="N15" i="1"/>
  <c r="M15" i="1"/>
  <c r="J15" i="1"/>
  <c r="G15" i="1"/>
  <c r="D15" i="1"/>
  <c r="S14" i="1"/>
  <c r="P14" i="1"/>
  <c r="N14" i="1"/>
  <c r="M14" i="1" s="1"/>
  <c r="J14" i="1"/>
  <c r="G14" i="1"/>
  <c r="D14" i="1"/>
  <c r="T12" i="1"/>
  <c r="S12" i="1"/>
  <c r="Q12" i="1"/>
  <c r="P12" i="1" s="1"/>
  <c r="K12" i="1"/>
  <c r="J12" i="1"/>
  <c r="H12" i="1"/>
  <c r="H8" i="1" s="1"/>
  <c r="E12" i="1"/>
  <c r="U8" i="1"/>
  <c r="V235" i="8"/>
  <c r="S235" i="8"/>
  <c r="R235" i="8"/>
  <c r="Q235" i="8"/>
  <c r="M235" i="8"/>
  <c r="J235" i="8"/>
  <c r="S231" i="8"/>
  <c r="R231" i="8"/>
  <c r="N231" i="8"/>
  <c r="K231" i="8"/>
  <c r="K229" i="8" s="1"/>
  <c r="J229" i="8" s="1"/>
  <c r="V229" i="8"/>
  <c r="S229" i="8"/>
  <c r="R229" i="8"/>
  <c r="V227" i="8"/>
  <c r="R227" i="8"/>
  <c r="Q227" i="8"/>
  <c r="P227" i="8" s="1"/>
  <c r="M227" i="8"/>
  <c r="J227" i="8"/>
  <c r="G227" i="8"/>
  <c r="V226" i="8"/>
  <c r="S226" i="8"/>
  <c r="R226" i="8"/>
  <c r="Q226" i="8"/>
  <c r="M226" i="8"/>
  <c r="J226" i="8"/>
  <c r="G226" i="8"/>
  <c r="V225" i="8"/>
  <c r="S225" i="8"/>
  <c r="R225" i="8"/>
  <c r="Q225" i="8"/>
  <c r="M225" i="8"/>
  <c r="J225" i="8"/>
  <c r="G225" i="8"/>
  <c r="R224" i="8"/>
  <c r="N224" i="8"/>
  <c r="M224" i="8" s="1"/>
  <c r="K224" i="8"/>
  <c r="J224" i="8"/>
  <c r="H224" i="8"/>
  <c r="R222" i="8"/>
  <c r="R221" i="8"/>
  <c r="V220" i="8"/>
  <c r="S220" i="8"/>
  <c r="R220" i="8"/>
  <c r="Q220" i="8"/>
  <c r="M220" i="8"/>
  <c r="J220" i="8"/>
  <c r="G220" i="8"/>
  <c r="Q219" i="8"/>
  <c r="J219" i="8"/>
  <c r="G219" i="8"/>
  <c r="V215" i="8"/>
  <c r="S215" i="8"/>
  <c r="R215" i="8"/>
  <c r="K215" i="8"/>
  <c r="J215" i="8"/>
  <c r="H215" i="8"/>
  <c r="G215" i="8" s="1"/>
  <c r="V214" i="8"/>
  <c r="S214" i="8"/>
  <c r="R214" i="8"/>
  <c r="P214" i="8" s="1"/>
  <c r="Q214" i="8"/>
  <c r="M214" i="8"/>
  <c r="J214" i="8"/>
  <c r="G214" i="8"/>
  <c r="V213" i="8"/>
  <c r="R213" i="8"/>
  <c r="N213" i="8"/>
  <c r="K213" i="8"/>
  <c r="J213" i="8" s="1"/>
  <c r="H213" i="8"/>
  <c r="G213" i="8"/>
  <c r="R211" i="8"/>
  <c r="V210" i="8"/>
  <c r="S210" i="8"/>
  <c r="R210" i="8"/>
  <c r="Q210" i="8"/>
  <c r="M210" i="8"/>
  <c r="J210" i="8"/>
  <c r="G210" i="8"/>
  <c r="V209" i="8"/>
  <c r="S209" i="8"/>
  <c r="R209" i="8"/>
  <c r="N209" i="8"/>
  <c r="N207" i="8"/>
  <c r="K209" i="8"/>
  <c r="V207" i="8"/>
  <c r="R207" i="8"/>
  <c r="V206" i="8"/>
  <c r="S206" i="8"/>
  <c r="R206" i="8"/>
  <c r="Q206" i="8"/>
  <c r="P206" i="8" s="1"/>
  <c r="M206" i="8"/>
  <c r="J206" i="8"/>
  <c r="G206" i="8"/>
  <c r="Q205" i="8"/>
  <c r="P205" i="8" s="1"/>
  <c r="J205" i="8"/>
  <c r="G205" i="8"/>
  <c r="V203" i="8"/>
  <c r="R203" i="8"/>
  <c r="K203" i="8"/>
  <c r="K199" i="8"/>
  <c r="H203" i="8"/>
  <c r="G203" i="8" s="1"/>
  <c r="G199" i="8" s="1"/>
  <c r="R199" i="8"/>
  <c r="R197" i="8"/>
  <c r="V196" i="8"/>
  <c r="S196" i="8"/>
  <c r="R196" i="8"/>
  <c r="P196" i="8" s="1"/>
  <c r="Q196" i="8"/>
  <c r="M196" i="8"/>
  <c r="V195" i="8"/>
  <c r="S195" i="8"/>
  <c r="R195" i="8"/>
  <c r="Q195" i="8"/>
  <c r="M195" i="8"/>
  <c r="J195" i="8"/>
  <c r="G195" i="8"/>
  <c r="V194" i="8"/>
  <c r="S194" i="8"/>
  <c r="R194" i="8"/>
  <c r="P194" i="8" s="1"/>
  <c r="Q194" i="8"/>
  <c r="M194" i="8"/>
  <c r="J194" i="8"/>
  <c r="G194" i="8"/>
  <c r="V193" i="8"/>
  <c r="S193" i="8"/>
  <c r="R193" i="8"/>
  <c r="Q193" i="8"/>
  <c r="P193" i="8" s="1"/>
  <c r="M193" i="8"/>
  <c r="J193" i="8"/>
  <c r="I193" i="8"/>
  <c r="G193" i="8"/>
  <c r="V191" i="8"/>
  <c r="U191" i="8"/>
  <c r="Q191" i="8"/>
  <c r="O191" i="8"/>
  <c r="M191" i="8" s="1"/>
  <c r="L191" i="8"/>
  <c r="L172" i="8"/>
  <c r="V190" i="8"/>
  <c r="S190" i="8"/>
  <c r="R190" i="8"/>
  <c r="Q190" i="8"/>
  <c r="M190" i="8"/>
  <c r="J190" i="8"/>
  <c r="G190" i="8"/>
  <c r="V189" i="8"/>
  <c r="S189" i="8"/>
  <c r="R189" i="8"/>
  <c r="Q189" i="8"/>
  <c r="M189" i="8"/>
  <c r="J189" i="8"/>
  <c r="G189" i="8"/>
  <c r="V188" i="8"/>
  <c r="S188" i="8"/>
  <c r="R188" i="8"/>
  <c r="Q188" i="8"/>
  <c r="M188" i="8"/>
  <c r="J188" i="8"/>
  <c r="G188" i="8"/>
  <c r="V187" i="8"/>
  <c r="S187" i="8"/>
  <c r="R187" i="8"/>
  <c r="Q187" i="8"/>
  <c r="M187" i="8"/>
  <c r="J187" i="8"/>
  <c r="G187" i="8"/>
  <c r="V185" i="8"/>
  <c r="S185" i="8"/>
  <c r="R185" i="8"/>
  <c r="M185" i="8"/>
  <c r="K185" i="8"/>
  <c r="Q185" i="8" s="1"/>
  <c r="P185" i="8" s="1"/>
  <c r="V184" i="8"/>
  <c r="S184" i="8"/>
  <c r="R184" i="8"/>
  <c r="Q184" i="8"/>
  <c r="M184" i="8"/>
  <c r="J184" i="8"/>
  <c r="G184" i="8"/>
  <c r="V183" i="8"/>
  <c r="S183" i="8"/>
  <c r="R183" i="8"/>
  <c r="Q183" i="8"/>
  <c r="J183" i="8"/>
  <c r="G183" i="8"/>
  <c r="V181" i="8"/>
  <c r="S181" i="8"/>
  <c r="R181" i="8"/>
  <c r="K181" i="8"/>
  <c r="J181" i="8"/>
  <c r="H181" i="8"/>
  <c r="G181" i="8" s="1"/>
  <c r="V180" i="8"/>
  <c r="S180" i="8"/>
  <c r="R180" i="8"/>
  <c r="Q180" i="8"/>
  <c r="M180" i="8"/>
  <c r="J180" i="8"/>
  <c r="G180" i="8"/>
  <c r="Q179" i="8"/>
  <c r="J179" i="8"/>
  <c r="G179" i="8"/>
  <c r="R177" i="8"/>
  <c r="M177" i="8"/>
  <c r="K177" i="8"/>
  <c r="R175" i="8"/>
  <c r="V170" i="8"/>
  <c r="S170" i="8"/>
  <c r="R170" i="8"/>
  <c r="Q170" i="8"/>
  <c r="M170" i="8"/>
  <c r="J170" i="8"/>
  <c r="G170" i="8"/>
  <c r="V169" i="8"/>
  <c r="S169" i="8"/>
  <c r="R169" i="8"/>
  <c r="Q169" i="8"/>
  <c r="P169" i="8" s="1"/>
  <c r="M169" i="8"/>
  <c r="G169" i="8"/>
  <c r="G168" i="8"/>
  <c r="Q167" i="8"/>
  <c r="J167" i="8"/>
  <c r="G167" i="8"/>
  <c r="V165" i="8"/>
  <c r="L165" i="8"/>
  <c r="L163" i="8"/>
  <c r="R163" i="8" s="1"/>
  <c r="I165" i="8"/>
  <c r="I163" i="8" s="1"/>
  <c r="V157" i="8"/>
  <c r="S157" i="8"/>
  <c r="R157" i="8"/>
  <c r="Q157" i="8"/>
  <c r="M157" i="8"/>
  <c r="J157" i="8"/>
  <c r="G157" i="8"/>
  <c r="V156" i="8"/>
  <c r="S156" i="8"/>
  <c r="R156" i="8"/>
  <c r="Q156" i="8"/>
  <c r="P156" i="8" s="1"/>
  <c r="M156" i="8"/>
  <c r="J156" i="8"/>
  <c r="G156" i="8"/>
  <c r="V155" i="8"/>
  <c r="S155" i="8"/>
  <c r="R155" i="8"/>
  <c r="P155" i="8" s="1"/>
  <c r="Q155" i="8"/>
  <c r="M155" i="8"/>
  <c r="J155" i="8"/>
  <c r="G155" i="8"/>
  <c r="V154" i="8"/>
  <c r="S154" i="8"/>
  <c r="R154" i="8"/>
  <c r="Q154" i="8"/>
  <c r="M154" i="8"/>
  <c r="J154" i="8"/>
  <c r="G154" i="8"/>
  <c r="Q153" i="8"/>
  <c r="P153" i="8"/>
  <c r="J153" i="8"/>
  <c r="G153" i="8"/>
  <c r="V151" i="8"/>
  <c r="S151" i="8"/>
  <c r="M151" i="8"/>
  <c r="L151" i="8"/>
  <c r="K151" i="8"/>
  <c r="K149" i="8"/>
  <c r="G151" i="8"/>
  <c r="U149" i="8"/>
  <c r="O149" i="8"/>
  <c r="M149" i="8"/>
  <c r="I149" i="8"/>
  <c r="H149" i="8"/>
  <c r="V147" i="8"/>
  <c r="S147" i="8"/>
  <c r="R147" i="8"/>
  <c r="P147" i="8" s="1"/>
  <c r="Q147" i="8"/>
  <c r="M147" i="8"/>
  <c r="J147" i="8"/>
  <c r="G147" i="8"/>
  <c r="V146" i="8"/>
  <c r="S146" i="8"/>
  <c r="R146" i="8"/>
  <c r="Q146" i="8"/>
  <c r="P146" i="8" s="1"/>
  <c r="V145" i="8"/>
  <c r="S145" i="8"/>
  <c r="R145" i="8"/>
  <c r="Q145" i="8"/>
  <c r="P145" i="8" s="1"/>
  <c r="M145" i="8"/>
  <c r="J145" i="8"/>
  <c r="G145" i="8"/>
  <c r="V144" i="8"/>
  <c r="S144" i="8"/>
  <c r="R144" i="8"/>
  <c r="Q144" i="8"/>
  <c r="M144" i="8"/>
  <c r="G144" i="8"/>
  <c r="V143" i="8"/>
  <c r="U143" i="8"/>
  <c r="U139" i="8"/>
  <c r="Q143" i="8"/>
  <c r="O143" i="8"/>
  <c r="L143" i="8"/>
  <c r="J143" i="8"/>
  <c r="I143" i="8"/>
  <c r="H143" i="8"/>
  <c r="V138" i="8"/>
  <c r="S138" i="8"/>
  <c r="R138" i="8"/>
  <c r="Q138" i="8"/>
  <c r="M138" i="8"/>
  <c r="J138" i="8"/>
  <c r="G138" i="8"/>
  <c r="V137" i="8"/>
  <c r="S137" i="8"/>
  <c r="R137" i="8"/>
  <c r="Q137" i="8"/>
  <c r="P137" i="8" s="1"/>
  <c r="M137" i="8"/>
  <c r="J137" i="8"/>
  <c r="G137" i="8"/>
  <c r="V136" i="8"/>
  <c r="S136" i="8"/>
  <c r="R136" i="8"/>
  <c r="Q136" i="8"/>
  <c r="M136" i="8"/>
  <c r="J136" i="8"/>
  <c r="G136" i="8"/>
  <c r="V135" i="8"/>
  <c r="S135" i="8"/>
  <c r="R135" i="8"/>
  <c r="Q135" i="8"/>
  <c r="M135" i="8"/>
  <c r="G135" i="8"/>
  <c r="V134" i="8"/>
  <c r="S134" i="8"/>
  <c r="Q134" i="8"/>
  <c r="M134" i="8"/>
  <c r="L134" i="8"/>
  <c r="R134" i="8"/>
  <c r="I134" i="8"/>
  <c r="I132" i="8" s="1"/>
  <c r="G132" i="8" s="1"/>
  <c r="H134" i="8"/>
  <c r="V132" i="8"/>
  <c r="U132" i="8"/>
  <c r="Q132" i="8"/>
  <c r="O132" i="8"/>
  <c r="M132" i="8"/>
  <c r="V130" i="8"/>
  <c r="S130" i="8"/>
  <c r="R130" i="8"/>
  <c r="Q130" i="8"/>
  <c r="M130" i="8"/>
  <c r="J130" i="8"/>
  <c r="G130" i="8"/>
  <c r="Q128" i="8"/>
  <c r="J128" i="8"/>
  <c r="G128" i="8"/>
  <c r="V126" i="8"/>
  <c r="S126" i="8"/>
  <c r="L126" i="8"/>
  <c r="G126" i="8"/>
  <c r="S124" i="8"/>
  <c r="R124" i="8"/>
  <c r="J124" i="8"/>
  <c r="I124" i="8"/>
  <c r="I122" i="8"/>
  <c r="I120" i="8" s="1"/>
  <c r="G120" i="8" s="1"/>
  <c r="H122" i="8"/>
  <c r="V122" i="8"/>
  <c r="O122" i="8"/>
  <c r="V118" i="8"/>
  <c r="S118" i="8"/>
  <c r="R118" i="8"/>
  <c r="Q118" i="8"/>
  <c r="M118" i="8"/>
  <c r="J118" i="8"/>
  <c r="G118" i="8"/>
  <c r="V116" i="8"/>
  <c r="S116" i="8"/>
  <c r="Q116" i="8"/>
  <c r="L116" i="8"/>
  <c r="J116" i="8"/>
  <c r="I116" i="8"/>
  <c r="G116" i="8" s="1"/>
  <c r="V114" i="8"/>
  <c r="S114" i="8"/>
  <c r="R114" i="8"/>
  <c r="P114" i="8" s="1"/>
  <c r="Q114" i="8"/>
  <c r="G114" i="8"/>
  <c r="V113" i="8"/>
  <c r="U113" i="8"/>
  <c r="S113" i="8" s="1"/>
  <c r="Q113" i="8"/>
  <c r="O113" i="8"/>
  <c r="L113" i="8"/>
  <c r="J113" i="8"/>
  <c r="I113" i="8"/>
  <c r="G113" i="8" s="1"/>
  <c r="V109" i="8"/>
  <c r="S109" i="8"/>
  <c r="R109" i="8"/>
  <c r="Q109" i="8"/>
  <c r="M109" i="8"/>
  <c r="J109" i="8"/>
  <c r="G109" i="8"/>
  <c r="V108" i="8"/>
  <c r="S108" i="8"/>
  <c r="R108" i="8"/>
  <c r="P108" i="8" s="1"/>
  <c r="Q108" i="8"/>
  <c r="M108" i="8"/>
  <c r="J108" i="8"/>
  <c r="G108" i="8"/>
  <c r="V107" i="8"/>
  <c r="S107" i="8"/>
  <c r="R107" i="8"/>
  <c r="P107" i="8" s="1"/>
  <c r="Q107" i="8"/>
  <c r="M107" i="8"/>
  <c r="G107" i="8"/>
  <c r="V106" i="8"/>
  <c r="U106" i="8"/>
  <c r="S106" i="8" s="1"/>
  <c r="Q106" i="8"/>
  <c r="O106" i="8"/>
  <c r="M106" i="8" s="1"/>
  <c r="H106" i="8"/>
  <c r="H104" i="8"/>
  <c r="Q104" i="8"/>
  <c r="V103" i="8"/>
  <c r="S103" i="8"/>
  <c r="R103" i="8"/>
  <c r="P103" i="8"/>
  <c r="Q103" i="8"/>
  <c r="M103" i="8"/>
  <c r="J103" i="8"/>
  <c r="G103" i="8"/>
  <c r="V101" i="8"/>
  <c r="S101" i="8"/>
  <c r="R101" i="8"/>
  <c r="Q101" i="8"/>
  <c r="P101" i="8" s="1"/>
  <c r="M101" i="8"/>
  <c r="J101" i="8"/>
  <c r="G101" i="8"/>
  <c r="V100" i="8"/>
  <c r="S100" i="8"/>
  <c r="R100" i="8"/>
  <c r="Q100" i="8"/>
  <c r="M100" i="8"/>
  <c r="G100" i="8"/>
  <c r="V99" i="8"/>
  <c r="U99" i="8"/>
  <c r="Q99" i="8"/>
  <c r="P99" i="8" s="1"/>
  <c r="L99" i="8"/>
  <c r="H99" i="8"/>
  <c r="G99" i="8"/>
  <c r="V98" i="8"/>
  <c r="S98" i="8"/>
  <c r="R98" i="8"/>
  <c r="Q98" i="8"/>
  <c r="M98" i="8"/>
  <c r="V97" i="8"/>
  <c r="S97" i="8"/>
  <c r="R97" i="8"/>
  <c r="Q97" i="8"/>
  <c r="P97" i="8" s="1"/>
  <c r="M97" i="8"/>
  <c r="V95" i="8"/>
  <c r="S95" i="8"/>
  <c r="R95" i="8"/>
  <c r="P95" i="8" s="1"/>
  <c r="Q95" i="8"/>
  <c r="M95" i="8"/>
  <c r="J95" i="8"/>
  <c r="G95" i="8"/>
  <c r="Q94" i="8"/>
  <c r="J94" i="8"/>
  <c r="V92" i="8"/>
  <c r="S92" i="8"/>
  <c r="R92" i="8"/>
  <c r="Q92" i="8"/>
  <c r="J92" i="8"/>
  <c r="G92" i="8"/>
  <c r="R90" i="8"/>
  <c r="R88" i="8"/>
  <c r="K88" i="8"/>
  <c r="J88" i="8"/>
  <c r="V83" i="8"/>
  <c r="S83" i="8"/>
  <c r="R83" i="8"/>
  <c r="Q83" i="8"/>
  <c r="M83" i="8"/>
  <c r="J83" i="8"/>
  <c r="G83" i="8"/>
  <c r="V80" i="8"/>
  <c r="S80" i="8"/>
  <c r="R80" i="8"/>
  <c r="K80" i="8"/>
  <c r="Q80" i="8"/>
  <c r="H80" i="8"/>
  <c r="G80" i="8" s="1"/>
  <c r="V79" i="8"/>
  <c r="S79" i="8"/>
  <c r="R79" i="8"/>
  <c r="Q79" i="8"/>
  <c r="M79" i="8"/>
  <c r="J79" i="8"/>
  <c r="G79" i="8"/>
  <c r="V77" i="8"/>
  <c r="R77" i="8"/>
  <c r="N77" i="8"/>
  <c r="M77" i="8" s="1"/>
  <c r="V73" i="8"/>
  <c r="S73" i="8"/>
  <c r="R73" i="8"/>
  <c r="Q73" i="8"/>
  <c r="M73" i="8"/>
  <c r="J73" i="8"/>
  <c r="G73" i="8"/>
  <c r="V72" i="8"/>
  <c r="S72" i="8"/>
  <c r="R72" i="8"/>
  <c r="Q72" i="8"/>
  <c r="M72" i="8"/>
  <c r="J72" i="8"/>
  <c r="G72" i="8"/>
  <c r="V71" i="8"/>
  <c r="S71" i="8"/>
  <c r="R71" i="8"/>
  <c r="Q71" i="8"/>
  <c r="P71" i="8" s="1"/>
  <c r="M71" i="8"/>
  <c r="J71" i="8"/>
  <c r="G71" i="8"/>
  <c r="V70" i="8"/>
  <c r="S70" i="8"/>
  <c r="R70" i="8"/>
  <c r="Q70" i="8"/>
  <c r="P70" i="8" s="1"/>
  <c r="J70" i="8"/>
  <c r="G70" i="8"/>
  <c r="V69" i="8"/>
  <c r="S69" i="8"/>
  <c r="R69" i="8"/>
  <c r="Q69" i="8"/>
  <c r="P69" i="8" s="1"/>
  <c r="M69" i="8"/>
  <c r="J69" i="8"/>
  <c r="G69" i="8"/>
  <c r="V68" i="8"/>
  <c r="S68" i="8"/>
  <c r="R68" i="8"/>
  <c r="Q68" i="8"/>
  <c r="M68" i="8"/>
  <c r="J68" i="8"/>
  <c r="G68" i="8"/>
  <c r="V67" i="8"/>
  <c r="S67" i="8"/>
  <c r="R67" i="8"/>
  <c r="P67" i="8" s="1"/>
  <c r="Q67" i="8"/>
  <c r="M67" i="8"/>
  <c r="J67" i="8"/>
  <c r="G67" i="8"/>
  <c r="V66" i="8"/>
  <c r="S66" i="8"/>
  <c r="R66" i="8"/>
  <c r="Q66" i="8"/>
  <c r="M66" i="8"/>
  <c r="J66" i="8"/>
  <c r="G66" i="8"/>
  <c r="G65" i="8"/>
  <c r="V64" i="8"/>
  <c r="S64" i="8"/>
  <c r="R64" i="8"/>
  <c r="Q64" i="8"/>
  <c r="M64" i="8"/>
  <c r="J64" i="8"/>
  <c r="G64" i="8"/>
  <c r="V63" i="8"/>
  <c r="S63" i="8"/>
  <c r="R63" i="8"/>
  <c r="Q63" i="8"/>
  <c r="M63" i="8"/>
  <c r="J63" i="8"/>
  <c r="G63" i="8"/>
  <c r="V62" i="8"/>
  <c r="S62" i="8"/>
  <c r="R62" i="8"/>
  <c r="Q62" i="8"/>
  <c r="M62" i="8"/>
  <c r="G62" i="8"/>
  <c r="V61" i="8"/>
  <c r="S61" i="8"/>
  <c r="R61" i="8"/>
  <c r="Q61" i="8"/>
  <c r="M61" i="8"/>
  <c r="J61" i="8"/>
  <c r="G61" i="8"/>
  <c r="V60" i="8"/>
  <c r="S60" i="8"/>
  <c r="R60" i="8"/>
  <c r="Q60" i="8"/>
  <c r="M60" i="8"/>
  <c r="J60" i="8"/>
  <c r="G60" i="8"/>
  <c r="V59" i="8"/>
  <c r="S59" i="8"/>
  <c r="R59" i="8"/>
  <c r="Q59" i="8"/>
  <c r="M59" i="8"/>
  <c r="J59" i="8"/>
  <c r="G59" i="8"/>
  <c r="V58" i="8"/>
  <c r="S58" i="8"/>
  <c r="R58" i="8"/>
  <c r="Q58" i="8"/>
  <c r="M58" i="8"/>
  <c r="J58" i="8"/>
  <c r="G58" i="8"/>
  <c r="U53" i="8"/>
  <c r="U51" i="8" s="1"/>
  <c r="U10" i="8" s="1"/>
  <c r="O53" i="8"/>
  <c r="R53" i="8" s="1"/>
  <c r="N53" i="8"/>
  <c r="N51" i="8"/>
  <c r="L53" i="8"/>
  <c r="J53" i="8" s="1"/>
  <c r="I53" i="8"/>
  <c r="I51" i="8"/>
  <c r="H53" i="8"/>
  <c r="H51" i="8" s="1"/>
  <c r="G50" i="8"/>
  <c r="G49" i="8"/>
  <c r="G48" i="8"/>
  <c r="G47" i="8"/>
  <c r="G46" i="8"/>
  <c r="H45" i="8"/>
  <c r="G45" i="8" s="1"/>
  <c r="V43" i="8"/>
  <c r="S43" i="8"/>
  <c r="R43" i="8"/>
  <c r="Q43" i="8"/>
  <c r="M43" i="8"/>
  <c r="J43" i="8"/>
  <c r="G43" i="8"/>
  <c r="V42" i="8"/>
  <c r="S42" i="8"/>
  <c r="R42" i="8"/>
  <c r="P42" i="8"/>
  <c r="Q42" i="8"/>
  <c r="M42" i="8"/>
  <c r="J42" i="8"/>
  <c r="G42" i="8"/>
  <c r="V41" i="8"/>
  <c r="S41" i="8"/>
  <c r="R41" i="8"/>
  <c r="Q41" i="8"/>
  <c r="M41" i="8"/>
  <c r="J41" i="8"/>
  <c r="G41" i="8"/>
  <c r="V40" i="8"/>
  <c r="S40" i="8"/>
  <c r="V39" i="8"/>
  <c r="S39" i="8"/>
  <c r="R39" i="8"/>
  <c r="P39" i="8" s="1"/>
  <c r="Q39" i="8"/>
  <c r="M39" i="8"/>
  <c r="J39" i="8"/>
  <c r="G39" i="8"/>
  <c r="V38" i="8"/>
  <c r="S38" i="8"/>
  <c r="R38" i="8"/>
  <c r="Q38" i="8"/>
  <c r="M38" i="8"/>
  <c r="J38" i="8"/>
  <c r="G38" i="8"/>
  <c r="V37" i="8"/>
  <c r="S37" i="8"/>
  <c r="R37" i="8"/>
  <c r="Q37" i="8"/>
  <c r="M37" i="8"/>
  <c r="J37" i="8"/>
  <c r="G37" i="8"/>
  <c r="V36" i="8"/>
  <c r="S36" i="8"/>
  <c r="R36" i="8"/>
  <c r="Q36" i="8"/>
  <c r="M36" i="8"/>
  <c r="J36" i="8"/>
  <c r="G36" i="8"/>
  <c r="V35" i="8"/>
  <c r="S35" i="8"/>
  <c r="R35" i="8"/>
  <c r="P35" i="8" s="1"/>
  <c r="Q35" i="8"/>
  <c r="M35" i="8"/>
  <c r="J35" i="8"/>
  <c r="G35" i="8"/>
  <c r="V34" i="8"/>
  <c r="S34" i="8"/>
  <c r="R34" i="8"/>
  <c r="Q34" i="8"/>
  <c r="M34" i="8"/>
  <c r="J34" i="8"/>
  <c r="G34" i="8"/>
  <c r="G33" i="8"/>
  <c r="V32" i="8"/>
  <c r="S32" i="8"/>
  <c r="R32" i="8"/>
  <c r="Q32" i="8"/>
  <c r="P32" i="8" s="1"/>
  <c r="M32" i="8"/>
  <c r="J32" i="8"/>
  <c r="G32" i="8"/>
  <c r="V31" i="8"/>
  <c r="S31" i="8"/>
  <c r="R31" i="8"/>
  <c r="Q31" i="8"/>
  <c r="M31" i="8"/>
  <c r="J31" i="8"/>
  <c r="G31" i="8"/>
  <c r="V29" i="8"/>
  <c r="S29" i="8"/>
  <c r="R29" i="8"/>
  <c r="Q29" i="8"/>
  <c r="M29" i="8"/>
  <c r="J29" i="8"/>
  <c r="G29" i="8"/>
  <c r="V28" i="8"/>
  <c r="S28" i="8"/>
  <c r="R28" i="8"/>
  <c r="Q28" i="8"/>
  <c r="M28" i="8"/>
  <c r="J28" i="8"/>
  <c r="G28" i="8"/>
  <c r="V27" i="8"/>
  <c r="S27" i="8"/>
  <c r="R27" i="8"/>
  <c r="Q27" i="8"/>
  <c r="P27" i="8" s="1"/>
  <c r="M27" i="8"/>
  <c r="J27" i="8"/>
  <c r="G27" i="8"/>
  <c r="S25" i="8"/>
  <c r="R25" i="8"/>
  <c r="Q25" i="8"/>
  <c r="M25" i="8"/>
  <c r="J25" i="8"/>
  <c r="G25" i="8"/>
  <c r="V24" i="8"/>
  <c r="S24" i="8"/>
  <c r="R24" i="8"/>
  <c r="Q24" i="8"/>
  <c r="M24" i="8"/>
  <c r="J24" i="8"/>
  <c r="G24" i="8"/>
  <c r="V23" i="8"/>
  <c r="S23" i="8"/>
  <c r="R23" i="8"/>
  <c r="Q23" i="8"/>
  <c r="P23" i="8" s="1"/>
  <c r="M23" i="8"/>
  <c r="J23" i="8"/>
  <c r="G23" i="8"/>
  <c r="V22" i="8"/>
  <c r="S22" i="8"/>
  <c r="R22" i="8"/>
  <c r="Q22" i="8"/>
  <c r="M22" i="8"/>
  <c r="J22" i="8"/>
  <c r="G22" i="8"/>
  <c r="V21" i="8"/>
  <c r="S21" i="8"/>
  <c r="R21" i="8"/>
  <c r="Q21" i="8"/>
  <c r="M21" i="8"/>
  <c r="J21" i="8"/>
  <c r="G21" i="8"/>
  <c r="G20" i="8"/>
  <c r="V18" i="8"/>
  <c r="S18" i="8"/>
  <c r="R18" i="8"/>
  <c r="Q18" i="8"/>
  <c r="M18" i="8"/>
  <c r="J18" i="8"/>
  <c r="G18" i="8"/>
  <c r="V17" i="8"/>
  <c r="S17" i="8"/>
  <c r="R17" i="8"/>
  <c r="P17" i="8" s="1"/>
  <c r="Q17" i="8"/>
  <c r="M17" i="8"/>
  <c r="J17" i="8"/>
  <c r="G17" i="8"/>
  <c r="S14" i="8"/>
  <c r="O14" i="8"/>
  <c r="R14" i="8"/>
  <c r="N12" i="8"/>
  <c r="L12" i="8"/>
  <c r="K14" i="8"/>
  <c r="U120" i="8"/>
  <c r="S132" i="8"/>
  <c r="V211" i="8"/>
  <c r="M165" i="8"/>
  <c r="N163" i="8"/>
  <c r="V224" i="8"/>
  <c r="V222" i="8"/>
  <c r="Q124" i="8"/>
  <c r="R8" i="1"/>
  <c r="G71" i="1"/>
  <c r="M33" i="7"/>
  <c r="I27" i="7"/>
  <c r="O27" i="7"/>
  <c r="I22" i="7"/>
  <c r="O22" i="7" s="1"/>
  <c r="L8" i="1"/>
  <c r="L44" i="1"/>
  <c r="J58" i="1"/>
  <c r="J71" i="1"/>
  <c r="P66" i="1"/>
  <c r="O9" i="7"/>
  <c r="O11" i="7"/>
  <c r="M27" i="7"/>
  <c r="H22" i="7"/>
  <c r="G11" i="7"/>
  <c r="D11" i="7"/>
  <c r="E9" i="7"/>
  <c r="D9" i="7"/>
  <c r="N22" i="7"/>
  <c r="G134" i="8"/>
  <c r="N222" i="8"/>
  <c r="U104" i="8"/>
  <c r="S104" i="8"/>
  <c r="H132" i="8"/>
  <c r="M116" i="8"/>
  <c r="S191" i="8"/>
  <c r="U172" i="8"/>
  <c r="S143" i="8"/>
  <c r="M80" i="8"/>
  <c r="M207" i="8"/>
  <c r="J185" i="8"/>
  <c r="R116" i="8"/>
  <c r="P116" i="8"/>
  <c r="N120" i="8"/>
  <c r="V221" i="8"/>
  <c r="S53" i="8"/>
  <c r="K122" i="8"/>
  <c r="Q122" i="8"/>
  <c r="K51" i="8"/>
  <c r="G75" i="1"/>
  <c r="G77" i="1"/>
  <c r="H10" i="1"/>
  <c r="N10" i="1" s="1"/>
  <c r="M10" i="1" s="1"/>
  <c r="N11" i="7"/>
  <c r="M11" i="7"/>
  <c r="H61" i="1"/>
  <c r="G61" i="1" s="1"/>
  <c r="J134" i="8"/>
  <c r="T44" i="1"/>
  <c r="S44" i="1" s="1"/>
  <c r="S52" i="1"/>
  <c r="N30" i="7"/>
  <c r="M30" i="7" s="1"/>
  <c r="G30" i="7"/>
  <c r="G27" i="7"/>
  <c r="H88" i="8"/>
  <c r="J17" i="1"/>
  <c r="D66" i="1"/>
  <c r="G58" i="1"/>
  <c r="I44" i="1"/>
  <c r="O58" i="1"/>
  <c r="M58" i="1"/>
  <c r="H9" i="7"/>
  <c r="N9" i="7" s="1"/>
  <c r="M9" i="7" s="1"/>
  <c r="V90" i="8"/>
  <c r="G10" i="1"/>
  <c r="G9" i="7"/>
  <c r="J191" i="8"/>
  <c r="R165" i="8"/>
  <c r="L149" i="8"/>
  <c r="R151" i="8"/>
  <c r="L132" i="8"/>
  <c r="R132" i="8"/>
  <c r="P132" i="8"/>
  <c r="L51" i="8"/>
  <c r="K211" i="8"/>
  <c r="E61" i="1"/>
  <c r="D61" i="1"/>
  <c r="D52" i="1"/>
  <c r="E44" i="1"/>
  <c r="D44" i="1"/>
  <c r="E10" i="1"/>
  <c r="E8" i="1" s="1"/>
  <c r="D8" i="1" s="1"/>
  <c r="D12" i="1"/>
  <c r="Q44" i="1"/>
  <c r="N52" i="1"/>
  <c r="G185" i="8"/>
  <c r="G165" i="8"/>
  <c r="H139" i="8"/>
  <c r="G14" i="8"/>
  <c r="I191" i="8"/>
  <c r="I172" i="8"/>
  <c r="G149" i="8"/>
  <c r="R143" i="8"/>
  <c r="P143" i="8" s="1"/>
  <c r="I12" i="8"/>
  <c r="P44" i="1"/>
  <c r="P190" i="8"/>
  <c r="S165" i="8"/>
  <c r="H199" i="8"/>
  <c r="H84" i="8"/>
  <c r="H207" i="8"/>
  <c r="G207" i="8"/>
  <c r="Q181" i="8"/>
  <c r="P181" i="8"/>
  <c r="P157" i="8"/>
  <c r="P180" i="8"/>
  <c r="P28" i="8"/>
  <c r="P235" i="8"/>
  <c r="G51" i="8"/>
  <c r="H77" i="8"/>
  <c r="G77" i="8"/>
  <c r="J203" i="8"/>
  <c r="J199" i="8"/>
  <c r="K84" i="8"/>
  <c r="V199" i="8"/>
  <c r="H211" i="8"/>
  <c r="G211" i="8"/>
  <c r="P124" i="8"/>
  <c r="L84" i="8"/>
  <c r="P154" i="8"/>
  <c r="P195" i="8"/>
  <c r="Q224" i="8"/>
  <c r="P224" i="8"/>
  <c r="V177" i="8"/>
  <c r="G53" i="8"/>
  <c r="K197" i="8"/>
  <c r="J197" i="8"/>
  <c r="O12" i="8"/>
  <c r="V120" i="8"/>
  <c r="P179" i="8"/>
  <c r="K120" i="8"/>
  <c r="Q120" i="8"/>
  <c r="P83" i="8"/>
  <c r="V14" i="8"/>
  <c r="P29" i="8"/>
  <c r="P43" i="8"/>
  <c r="P72" i="8"/>
  <c r="P225" i="8"/>
  <c r="P170" i="8"/>
  <c r="J211" i="8"/>
  <c r="G88" i="8"/>
  <c r="P59" i="8"/>
  <c r="P62" i="8"/>
  <c r="P118" i="8"/>
  <c r="P183" i="8"/>
  <c r="P220" i="8"/>
  <c r="V88" i="8"/>
  <c r="P73" i="8"/>
  <c r="V149" i="8"/>
  <c r="P226" i="8"/>
  <c r="J90" i="8"/>
  <c r="J106" i="8"/>
  <c r="P24" i="8"/>
  <c r="P92" i="8"/>
  <c r="P144" i="8"/>
  <c r="J132" i="8"/>
  <c r="P22" i="8"/>
  <c r="P31" i="8"/>
  <c r="P37" i="8"/>
  <c r="V53" i="8"/>
  <c r="P80" i="8"/>
  <c r="P98" i="8"/>
  <c r="P100" i="8"/>
  <c r="S149" i="8"/>
  <c r="H120" i="8"/>
  <c r="P189" i="8"/>
  <c r="I10" i="8"/>
  <c r="P68" i="8"/>
  <c r="P184" i="8"/>
  <c r="P188" i="8"/>
  <c r="J51" i="8"/>
  <c r="G191" i="8"/>
  <c r="L10" i="8"/>
  <c r="P34" i="8"/>
  <c r="P61" i="8"/>
  <c r="P64" i="8"/>
  <c r="P66" i="8"/>
  <c r="P94" i="8"/>
  <c r="P134" i="8"/>
  <c r="P135" i="8"/>
  <c r="P138" i="8"/>
  <c r="G143" i="8"/>
  <c r="P167" i="8"/>
  <c r="P187" i="8"/>
  <c r="P210" i="8"/>
  <c r="P219" i="8"/>
  <c r="Q165" i="8"/>
  <c r="P165" i="8" s="1"/>
  <c r="J149" i="8"/>
  <c r="Q149" i="8"/>
  <c r="M203" i="8"/>
  <c r="Q203" i="8"/>
  <c r="P203" i="8" s="1"/>
  <c r="L104" i="8"/>
  <c r="J104" i="8"/>
  <c r="Q209" i="8"/>
  <c r="P209" i="8" s="1"/>
  <c r="J99" i="8"/>
  <c r="O104" i="8"/>
  <c r="R104" i="8" s="1"/>
  <c r="M209" i="8"/>
  <c r="N199" i="8"/>
  <c r="M199" i="8" s="1"/>
  <c r="Q53" i="8"/>
  <c r="P53" i="8" s="1"/>
  <c r="S99" i="8"/>
  <c r="U84" i="8"/>
  <c r="U9" i="8"/>
  <c r="G124" i="8"/>
  <c r="J80" i="8"/>
  <c r="K77" i="8"/>
  <c r="M231" i="8"/>
  <c r="N229" i="8"/>
  <c r="M229" i="8" s="1"/>
  <c r="Q151" i="8"/>
  <c r="P151" i="8"/>
  <c r="J151" i="8"/>
  <c r="G12" i="8"/>
  <c r="M122" i="8"/>
  <c r="K222" i="8"/>
  <c r="Q51" i="8"/>
  <c r="P41" i="8"/>
  <c r="P109" i="8"/>
  <c r="R126" i="8"/>
  <c r="P126" i="8"/>
  <c r="L122" i="8"/>
  <c r="J122" i="8" s="1"/>
  <c r="P130" i="8"/>
  <c r="P136" i="8"/>
  <c r="J126" i="8"/>
  <c r="S122" i="8"/>
  <c r="S120" i="8"/>
  <c r="P36" i="8"/>
  <c r="P60" i="8"/>
  <c r="P63" i="8"/>
  <c r="P79" i="8"/>
  <c r="P18" i="8"/>
  <c r="P21" i="8"/>
  <c r="P25" i="8"/>
  <c r="P38" i="8"/>
  <c r="P58" i="8"/>
  <c r="P128" i="8"/>
  <c r="M14" i="8"/>
  <c r="Q14" i="8"/>
  <c r="P14" i="8" s="1"/>
  <c r="N10" i="8"/>
  <c r="N77" i="1"/>
  <c r="M77" i="1"/>
  <c r="Q10" i="1"/>
  <c r="P10" i="1"/>
  <c r="K75" i="1"/>
  <c r="J75" i="1" s="1"/>
  <c r="N75" i="1"/>
  <c r="M75" i="1" s="1"/>
  <c r="T75" i="1"/>
  <c r="Q61" i="1"/>
  <c r="P61" i="1"/>
  <c r="P75" i="1"/>
  <c r="P77" i="1"/>
  <c r="P20" i="1"/>
  <c r="Q8" i="1"/>
  <c r="P8" i="1" s="1"/>
  <c r="J20" i="1"/>
  <c r="K10" i="1"/>
  <c r="J10" i="1"/>
  <c r="H197" i="8"/>
  <c r="V197" i="8"/>
  <c r="J84" i="8"/>
  <c r="L120" i="8"/>
  <c r="J120" i="8" s="1"/>
  <c r="J222" i="8"/>
  <c r="Q222" i="8"/>
  <c r="P222" i="8"/>
  <c r="K221" i="8"/>
  <c r="G197" i="8"/>
  <c r="S12" i="8"/>
  <c r="Q77" i="8"/>
  <c r="P77" i="8"/>
  <c r="J77" i="8"/>
  <c r="Q199" i="8"/>
  <c r="P199" i="8"/>
  <c r="K61" i="1"/>
  <c r="J61" i="1" s="1"/>
  <c r="T61" i="1"/>
  <c r="S61" i="1"/>
  <c r="S75" i="1"/>
  <c r="J221" i="8"/>
  <c r="S10" i="8"/>
  <c r="N61" i="1"/>
  <c r="M61" i="1" s="1"/>
  <c r="R191" i="8"/>
  <c r="P191" i="8"/>
  <c r="O172" i="8"/>
  <c r="R149" i="8"/>
  <c r="P149" i="8"/>
  <c r="O139" i="8"/>
  <c r="M143" i="8"/>
  <c r="O120" i="8"/>
  <c r="R99" i="8"/>
  <c r="M12" i="8"/>
  <c r="R12" i="8"/>
  <c r="R172" i="8"/>
  <c r="M120" i="8"/>
  <c r="P104" i="8" l="1"/>
  <c r="G8" i="1"/>
  <c r="G139" i="8"/>
  <c r="N211" i="8"/>
  <c r="M213" i="8"/>
  <c r="O51" i="8"/>
  <c r="R122" i="8"/>
  <c r="P122" i="8" s="1"/>
  <c r="G122" i="8"/>
  <c r="Q213" i="8"/>
  <c r="P213" i="8" s="1"/>
  <c r="M222" i="8"/>
  <c r="N221" i="8"/>
  <c r="I139" i="8"/>
  <c r="I104" i="8"/>
  <c r="G106" i="8"/>
  <c r="T88" i="8"/>
  <c r="S90" i="8"/>
  <c r="T139" i="8"/>
  <c r="S139" i="8" s="1"/>
  <c r="S163" i="8"/>
  <c r="V12" i="8"/>
  <c r="W10" i="8"/>
  <c r="T211" i="8"/>
  <c r="S211" i="8" s="1"/>
  <c r="S213" i="8"/>
  <c r="M53" i="8"/>
  <c r="Q229" i="8"/>
  <c r="P229" i="8" s="1"/>
  <c r="T10" i="1"/>
  <c r="S10" i="1" s="1"/>
  <c r="R106" i="8"/>
  <c r="G22" i="7"/>
  <c r="O84" i="8"/>
  <c r="R84" i="8" s="1"/>
  <c r="N197" i="8"/>
  <c r="V51" i="8"/>
  <c r="S51" i="8"/>
  <c r="H10" i="8"/>
  <c r="I8" i="1"/>
  <c r="O8" i="1" s="1"/>
  <c r="O44" i="1"/>
  <c r="M44" i="1" s="1"/>
  <c r="G44" i="1"/>
  <c r="J22" i="7"/>
  <c r="N139" i="8"/>
  <c r="M163" i="8"/>
  <c r="J177" i="8"/>
  <c r="Q177" i="8"/>
  <c r="P177" i="8" s="1"/>
  <c r="K175" i="8"/>
  <c r="J52" i="1"/>
  <c r="K44" i="1"/>
  <c r="G105" i="1"/>
  <c r="N105" i="1"/>
  <c r="M105" i="1" s="1"/>
  <c r="F22" i="7"/>
  <c r="D22" i="7" s="1"/>
  <c r="H175" i="8"/>
  <c r="G177" i="8"/>
  <c r="T199" i="8"/>
  <c r="S203" i="8"/>
  <c r="T222" i="8"/>
  <c r="S224" i="8"/>
  <c r="G224" i="8"/>
  <c r="H222" i="8"/>
  <c r="V175" i="8"/>
  <c r="J231" i="8"/>
  <c r="R120" i="8"/>
  <c r="P120" i="8" s="1"/>
  <c r="M104" i="8"/>
  <c r="T8" i="1"/>
  <c r="S8" i="1" s="1"/>
  <c r="V104" i="8"/>
  <c r="N12" i="1"/>
  <c r="M12" i="1" s="1"/>
  <c r="Q231" i="8"/>
  <c r="P231" i="8" s="1"/>
  <c r="L139" i="8"/>
  <c r="R139" i="8" s="1"/>
  <c r="D10" i="1"/>
  <c r="G12" i="1"/>
  <c r="M22" i="7"/>
  <c r="K12" i="8"/>
  <c r="J14" i="8"/>
  <c r="R113" i="8"/>
  <c r="P113" i="8" s="1"/>
  <c r="M113" i="8"/>
  <c r="J209" i="8"/>
  <c r="K207" i="8"/>
  <c r="G66" i="1"/>
  <c r="N66" i="1"/>
  <c r="M66" i="1" s="1"/>
  <c r="K163" i="8"/>
  <c r="J165" i="8"/>
  <c r="G163" i="8"/>
  <c r="N88" i="8"/>
  <c r="Q90" i="8"/>
  <c r="P90" i="8" s="1"/>
  <c r="M90" i="8"/>
  <c r="M181" i="8"/>
  <c r="N175" i="8"/>
  <c r="M215" i="8"/>
  <c r="Q215" i="8"/>
  <c r="P215" i="8" s="1"/>
  <c r="T175" i="8"/>
  <c r="S177" i="8"/>
  <c r="G222" i="8" l="1"/>
  <c r="H221" i="8"/>
  <c r="G221" i="8" s="1"/>
  <c r="Q207" i="8"/>
  <c r="P207" i="8" s="1"/>
  <c r="J207" i="8"/>
  <c r="J175" i="8"/>
  <c r="K172" i="8"/>
  <c r="J172" i="8" s="1"/>
  <c r="M139" i="8"/>
  <c r="Q139" i="8"/>
  <c r="P139" i="8" s="1"/>
  <c r="M197" i="8"/>
  <c r="Q197" i="8"/>
  <c r="P197" i="8" s="1"/>
  <c r="M51" i="8"/>
  <c r="O10" i="8"/>
  <c r="R51" i="8"/>
  <c r="P51" i="8" s="1"/>
  <c r="L9" i="8"/>
  <c r="M221" i="8"/>
  <c r="Q221" i="8"/>
  <c r="P221" i="8" s="1"/>
  <c r="T197" i="8"/>
  <c r="S197" i="8" s="1"/>
  <c r="S199" i="8"/>
  <c r="Q163" i="8"/>
  <c r="P163" i="8" s="1"/>
  <c r="J163" i="8"/>
  <c r="K139" i="8"/>
  <c r="J139" i="8" s="1"/>
  <c r="J12" i="8"/>
  <c r="K10" i="8"/>
  <c r="Q12" i="8"/>
  <c r="P12" i="8" s="1"/>
  <c r="G10" i="8"/>
  <c r="I84" i="8"/>
  <c r="G104" i="8"/>
  <c r="T172" i="8"/>
  <c r="S172" i="8" s="1"/>
  <c r="S175" i="8"/>
  <c r="T84" i="8"/>
  <c r="S88" i="8"/>
  <c r="N172" i="8"/>
  <c r="Q175" i="8"/>
  <c r="P175" i="8" s="1"/>
  <c r="M175" i="8"/>
  <c r="N84" i="8"/>
  <c r="M88" i="8"/>
  <c r="Q88" i="8"/>
  <c r="P88" i="8" s="1"/>
  <c r="T221" i="8"/>
  <c r="S221" i="8" s="1"/>
  <c r="S222" i="8"/>
  <c r="G175" i="8"/>
  <c r="H172" i="8"/>
  <c r="G172" i="8" s="1"/>
  <c r="J44" i="1"/>
  <c r="K8" i="1"/>
  <c r="V10" i="8"/>
  <c r="W9" i="8"/>
  <c r="V9" i="8" s="1"/>
  <c r="M211" i="8"/>
  <c r="Q211" i="8"/>
  <c r="P211" i="8" s="1"/>
  <c r="J8" i="1" l="1"/>
  <c r="N8" i="1"/>
  <c r="M8" i="1" s="1"/>
  <c r="R10" i="8"/>
  <c r="O9" i="8"/>
  <c r="R9" i="8" s="1"/>
  <c r="M10" i="8"/>
  <c r="S84" i="8"/>
  <c r="T9" i="8"/>
  <c r="S9" i="8" s="1"/>
  <c r="I9" i="8"/>
  <c r="G84" i="8"/>
  <c r="J10" i="8"/>
  <c r="K9" i="8"/>
  <c r="J9" i="8" s="1"/>
  <c r="Q10" i="8"/>
  <c r="P10" i="8" s="1"/>
  <c r="Q84" i="8"/>
  <c r="P84" i="8" s="1"/>
  <c r="M84" i="8"/>
  <c r="N9" i="8"/>
  <c r="H9" i="8"/>
  <c r="G9" i="8" s="1"/>
  <c r="M172" i="8"/>
  <c r="Q172" i="8"/>
  <c r="P172" i="8" s="1"/>
  <c r="Q9" i="8" l="1"/>
  <c r="P9" i="8" s="1"/>
  <c r="M9" i="8"/>
</calcChain>
</file>

<file path=xl/sharedStrings.xml><?xml version="1.0" encoding="utf-8"?>
<sst xmlns="http://schemas.openxmlformats.org/spreadsheetml/2006/main" count="938" uniqueCount="462">
  <si>
    <t>(Ñ³½³ñ ¹ñ³ÙÝ»ñáí)</t>
  </si>
  <si>
    <t>îáÕÇ NN</t>
  </si>
  <si>
    <t>ºÏ³Ùï³ï»ë³ÏÝ»ñÁ</t>
  </si>
  <si>
    <t>Ðá¹í³ÍÇ NN</t>
  </si>
  <si>
    <t>ÀÝ¹³Ù»ÝÁ</t>
  </si>
  <si>
    <t>³Û¹ ÃíáõÙ`</t>
  </si>
  <si>
    <t>í³ñã³Ï³Ý µÛáõç»</t>
  </si>
  <si>
    <t>ýáÝ¹³ÛÇÝ µÛáõç»</t>
  </si>
  <si>
    <t>1000</t>
  </si>
  <si>
    <t>ÀÜ¸²ØºÜÀ ºÎ²ØàôîÜºð</t>
  </si>
  <si>
    <t/>
  </si>
  <si>
    <t>1100</t>
  </si>
  <si>
    <t>1. Ð²ðÎºð ºì îàôðøºð     (ïáÕ 1110 + ïáÕ 1120 + ïáÕ 1130 +ïáÕ1140+ ïáÕ 1150 ) ,                   ³Û¹ ÃíáõÙ`</t>
  </si>
  <si>
    <t>7100</t>
  </si>
  <si>
    <t>1110</t>
  </si>
  <si>
    <t>1.1 ¶áõÛù³ÛÇÝ Ñ³ñÏ»ñ ³Ýß³ñÅ ·áõÛùÇó (ïáÕ 1111 + ïáÕ 1112+ïáÕ1113),                                            ³Û¹ ÃíáõÙ`</t>
  </si>
  <si>
    <t>7131</t>
  </si>
  <si>
    <t>1111</t>
  </si>
  <si>
    <t>¶áõÛù³Ñ³ñÏ  Ñ³Ù³ÛÝùÝ»ñÇ í³ñã³Ï³Ý ï³ñ³ÍùÝ»ñáõÙ ·ïÝíáÕ ß»Ýù»ñÇ ¨ ßÇÝáõÃÛáõÝÝ»ñÇ Ñ³Ù³ñ</t>
  </si>
  <si>
    <t>1112</t>
  </si>
  <si>
    <t>ÐáÕÇ Ñ³ñÏ Ñ³Ù³ÛÝùÝ»ñÇ í³ñã³Ï³Ý ï³ñ³ÍùÝ»ñáõÙ  ·ïÝíáÕ ÑáÕÇ Ñ³Ù³ñ</t>
  </si>
  <si>
    <t>1113</t>
  </si>
  <si>
    <t>Ð³Ù³ÛÝùÇ µÛáõç» Ùáõïù³·ñíáÕ ³Ýß³ñÅ ·áõÛùÇ Ñ³ñÏ</t>
  </si>
  <si>
    <t>1120</t>
  </si>
  <si>
    <t>1.2 ¶áõÛù³ÛÇÝ Ñ³ñÏ»ñ ³ÛÉ ·áõÛùÇó</t>
  </si>
  <si>
    <t>7136</t>
  </si>
  <si>
    <t>1121</t>
  </si>
  <si>
    <t>¶áõÛù³Ñ³ñÏ ÷áË³¹ñ³ÙÇçáóÝ»ñÇ Ñ³Ù³ñ</t>
  </si>
  <si>
    <t>1130</t>
  </si>
  <si>
    <t>1.3 î»Õ³Ï³Ý ïáõñù»ñ (ïáÕ 11301 + ïáÕ 11302 + ïáÕ 11303 + ïáÕ 11304 + ïáÕ 11305 + ïáÕ 11306 + ïáÕ 11307 + ïáÕ 11308 + ïáÕ 11309 + ïáÕ 11310 + ïáÕ 11311+ïáÕ 11312+ ïáÕ 11313 + ïáÕ 11314+ïáÕ 11315+ ïáÕ 11316 + ïáÕ 11317+ ïáÕ 11318 + ïáÕ 11319),  ³Û¹ ÃíáõÙ`</t>
  </si>
  <si>
    <t>7145</t>
  </si>
  <si>
    <t>11301</t>
  </si>
  <si>
    <t>Ð³Ù³ÛÝùÇ í³ñã³Ï³Ý ï³ñ³ÍùáõÙ Ýáñ ß»Ýù»ñÇ, ßÇÝáõÃÛáõÝÝ»ñÇ ¨ áã ÑÇÙÝ³Ï³Ý  ßÇÝáõÃÛáõÝÝ»ñÇ ßÇÝ³ñ³ñáõÃÛ³Ý (ï»Õ³¹ñÙ³Ý) ÃáõÛÉïíáõÃÛ³Ý Ñ³Ù³ñ</t>
  </si>
  <si>
    <t>11302</t>
  </si>
  <si>
    <t>Ð³Ù³ÛÝùÇ í³ñã³Ï³Ý ï³ñ³ÍùáõÙ ·áÛáõÃÛáõÝ áõÝ»óáÕ ß»Ýù»ñÇ ¨ ßÇÝáõÃÛáõÝÝ»ñÇ í»ñ³Ï³éáõóÙ³Ý, áõÅ»Õ³óÙ³Ý, í»ñ³Ï³Ý·ÝÙ³Ý, ³ñ¹Ç³Ï³Ý³óÙ³Ý ¨ µ³ñ»Ï³ñ·Ù³Ý ³ßË³ï³ÝùÝ»ñ Ï³ï³ñ»Éáõ ÃáõÛÉïíáõÃÛ³Ý Ñ³Ù³ñ</t>
  </si>
  <si>
    <t>11303</t>
  </si>
  <si>
    <t>Ð³Ù³ÛÝùÇ í³ñã³Ï³Ý ï³ñ³ÍùáõÙ ß»Ýù»ñÇ, ßÇÝáõÃÛáõÝÝ»ñÇ ¨ ù³Õ³ù³ßÇÝ³Ï³Ý ³ÛÉ ûµÛ»ÏïÝ»ñÇ  ù³Ý¹Ù³Ý ÃáõÛÉïíáõÃÛ³Ý Ñ³Ù³ñ</t>
  </si>
  <si>
    <t>11304</t>
  </si>
  <si>
    <t>Ð³Ù³ÛÝùÇ í³ñã. ï³ñ³ÍùáõÙ, ë³ÑÙ³Ý³Ù»ñÓ µ³ñÓñÉ»éÝ. Ñ³Ù³ÛÝù-Ç í³ñã. ï³ñ³ÍùáõÙ, µ³ó³é. ÙÇçå»ï. ¨ Ñ³Ýñ³å»ï. Ýß³Ý³Ï. ³íïáÙáµÇÉ. ×³Ý³å³ñÑ-Ç ÏáÕ»½ñáõÙ, Ë³ÝáõÃ-áõÙ ¨ Ïñå³Ï-»ñáõÙ Ñ»ÕáõÏ í³é»ÉÇùÇ,  ë»ÕÙí³Í µÝ³Ï³Ý Ï³Ù Ñ»ÕáõÏ. Ý³íÃ . ·³½-Ç í³×³éùÇ ÃáõÛÉïí. Ñ³Ù³ñ</t>
  </si>
  <si>
    <t>11305</t>
  </si>
  <si>
    <t>Ð³Ù³ÛÝùÇ í³ñã³Ï³Ý ï³ñ³ÍùáõÙ, ë³ÑÙ³Ý³Ù»ñÓ ¨ µ³ñÓñÉ»éÝ³ÛÇÝ Ñ³Ù³ÛÝùÝ»ñÇ í³ñã³Ï³Ý ï³ñ³ÍùáõÙ ·ïÝíáÕ Ù³Ýñ³Í³Ë ³é¨ïñÇ Ï»ï»ñáõÙ Ï³Ù ³íïáÙ»ù»Ý³Ý»ñÇ ï»ËÝÇÏ³Ï³Ý ëå³ë³ñÏÙ³Ý ¨ Ýáñá·Ù³Ý Í³é³ÛáõÃÛ³Ý ûµÛ»ÏïÝ»ñáõÙ ï»ËÝÇÏ³Ï³Ý Ñ»ÕáõÏÝ»ñÇ í³×³éùÇ ÃáõÛÉïíáõÃÛ³Ý Ñ³Ù³ñ</t>
  </si>
  <si>
    <t>11306</t>
  </si>
  <si>
    <t>Ð³Ù³ÛÝùÇ í³ñã³Ï³Ý ï³ñ³ÍùáõÙ Ã³ÝÏ³ñÅ»ù Ù»ï³ÕÝ»ñÇó å³ïñ³ëïí³Í Çñ»ñÇª áñáß³ÏÇ í³ÛñáõÙ Ù³Ýñ³Í³Ë ³éù áõ í³×³éù Çñ³Ï³Ý³óÝ»Éáõ ÃáõÛÉïíáõÃÛ³Ý Ñ³Ù³ñ</t>
  </si>
  <si>
    <t>11307</t>
  </si>
  <si>
    <t>Ð³Ù³ÛÝùÇ í³ñã³Ï³Ý ï³ñ³ÍùáõÙ á·»ÉÇó ¨ ³ÉÏáÑáÉ³ÛÇÝ ËÙÇãùÝ»ñÇ ¨ (Ï³Ù) ÍË³ËáïÇ ³ñï³¹ñ³ÝùÇ í³×³éùÇ ÃáõÛÉïíáõÃÛ³Ý Ñ³Ù³ñ</t>
  </si>
  <si>
    <t>11308</t>
  </si>
  <si>
    <t>Æñ³í³µ³Ý³Ï³Ý ³ÝÓ³Ýó ¨ ³ÝÑ³ï Ó»éÝ³ñÏ³ï»ñ»ñÇÝ Ñ³Ù³ÛÝùÇ í³ñã³Ï³Ý ï³ñ³ÍùáõÙ §²é¨ïñÇ ¨ Í³é³ÛáõÃÛáõÝÝ»ñÇ Ù³ëÇÝ¦ Ð³Û³ëï³ÝÇ Ð³Ýñ³å»ïáõÃÛ³Ý ûñ»Ýùáí ë³ÑÙ³Ýí³Íª µ³óûÃÛ³ ³é¨ïáõñ Ï³½Ù³Ï»ñå»Éáõ ÃáõÛÉïíáõÃÛ³Ý Ñ³Ù³ñ</t>
  </si>
  <si>
    <t>11309</t>
  </si>
  <si>
    <t>Ð³Ù³ÛÝùÇ í³ñã³Ï³Ý ï³ñ³ÍùáõÙ ³é¨ïñÇ, Ñ³Ýñ³ÛÇÝ ëÝÝ¹Ç, ½í³ñ×³ÝùÇ, ß³ÑáõÙáí Ë³Õ»ñÇ ¨ íÇ×³Ï³Ë³Õ»ñÇ Ï³½Ù³Ï»ñåÙ³Ý ûµÛ»ÏïÝ»ñÇÝ, Ë³Õ³ïÝ»ñÇÝ ¨ µ³ÕÝÇùÝ»ñÇÝ (ë³áõÝ³Ý»ñÇÝ) Å³ÙÁ 24.00-Çó Ñ»ïá ³ßË³ï»Éáõ ÃáõÛÉïíáõÃÛ³Ý Ñ³Ù³ñ</t>
  </si>
  <si>
    <t>11310</t>
  </si>
  <si>
    <t>Ð³Ù³ÛÝùÇ í³ñã³Ï³Ý ï³ñ³ÍùáõÙ Ñ³Ù³ÛÝù³ÛÇÝ Ï³ÝáÝÝ»ñÇÝ Ñ³Ù³å³ï³ëË³Ý Ñ³Ýñ³ÛÇÝ ëÝÝ¹Ç Ï³½Ù³Ï»ñåÙ³Ý ¨ Çñ³óÙ³Ý ÃáõÛÉïíáõÃÛ³Ý Ñ³Ù³ñ</t>
  </si>
  <si>
    <t>11311</t>
  </si>
  <si>
    <t>ø³Õ³ù³ÛÇÝ µÝ³Ï³í³Ûñ»ñáõÙ ³í³·³Ýáõ áñáßÙ³Ùµ, ë³ÑÙ³Ýí³Í Ï³ñ·ÇÝ Ñ³Ù³å³ï³ëË³Ý, ïÝ³ÛÇÝ Ï»Ý¹³ÝÇÝ»ñ å³Ñ»Éáõ ÃáõÛÉïíáõÃÛ³Ý Ñ³Ù³ñ</t>
  </si>
  <si>
    <t>11312</t>
  </si>
  <si>
    <t>²í³·³Ýáõ ë³ÑÙ³Ýí. Ï³ñ·ÇÝ áõ å³ÛÙ³Ý-ÇÝ Ñ³Ù.ª Ñ³Ù³ÛÝùÇ í³ñã. ï³ñ³ÍùáõÙ ³ñï³ùÇÝ ·áí³½¹ ï»Õ³¹ñ»Éáõ ÃáõÛÉïí. Ñ³Ù³ñ, µ³ó³é. ÙÇçå»ï. áõ Ñ³Ýñ³å»ï. Ýß³Ý³Ï. ³íïáÙáµÇÉ. ×³Ý³å³ñÑ-Ç ûï³ñÙ³Ý ß»ñï»ñáõÙ ¨ å³ßïå. ·áïÇ-áõÙ ï»Õ³¹. ·áí³½¹-ñÇ ÃáõÛÉïí-ñÇ (µ³ó³é. ºñ¨³Ý ù³Õ³ùÇ)</t>
  </si>
  <si>
    <t>11313</t>
  </si>
  <si>
    <t>Ð³Û³ëï³ÝÇ Ð³Ýñ³å»ïáõÃÛ³Ý í³ñã³ï³ñ³Íù³ÛÇÝ ÙÇ³íáñÝ»ñÇ ËáñÑñ¹³ÝÇß»ñÁ (½ÇÝ³Ýß³Ý, ³Ýí³ÝáõÙ ¨ ³ÛÉÝ), áñå»ë ûñ»Ýùáí ·ñ³Ýóí³Í ³åñ³Ýù³ÛÇÝ Ýß³Ý, ³åñ³ÝùÝ»ñÇ ³ñï³¹ñáõÃÛ³Ý, ³ßË³ï³ÝùÝ»ñÇ Ï³ï³ñÙ³Ý, Í³é³ÛáõÃÛáõÝÝ»ñÇ Ù³ïáõóÙ³Ý ·áñÍÁÝÃ³óÝ»ñáõÙ û·ï³·áñÍ»Éáõ ÃáõÛÉïí. Ñ³Ù³ñ</t>
  </si>
  <si>
    <t>11314</t>
  </si>
  <si>
    <t>Ð³Ù³ÛÝùÇ í³ñã³Ï³Ý ï³ñ³ÍùáõÙ Ù³ñ¹³ï³ñ ï³ùëáõ (µ³ó³éáõÃÛ³Ùµ »ñÃáõÕ³ÛÇÝ ï³ùëÇÝ»ñÇª ÙÇÏñá³íïáµáõëÝ»ñÇ) Í³é³ÛáõÃÛáõÝ Çñ³Ï³Ý³óÝ»Éáõ ÃáõÛÉïíáõÃÛ³Ý Ñ³Ù³ñ</t>
  </si>
  <si>
    <t>11315</t>
  </si>
  <si>
    <t>Ð³Ù³ÛÝùÇ í³ñã³Ï³Ý ï³ñ³ÍùáõÙ ù³Õ³ù³óÇ³Ï³Ý Ñá·»Ñ³Ý·ëïÇ (Ññ³Å»ßïÇ) ÍÇë³Ï³ï³ñáõÃÛ³Ý Í³é³ÛáõÃÛáõÝÝ»ñÇ Çñ³Ï³Ý³óÙ³Ý ¨ (Ï³Ù) Ù³ïáõóÙ³Ý ÃáõÛÉïíáõÃÛ³Ý Ñ³Ù³ñ</t>
  </si>
  <si>
    <t>11317</t>
  </si>
  <si>
    <t>Ð³Ù³ÛÝùÇ í³ñã³Ï³Ý ï³ñ³ÍùáõÙ ï»ËÝÇÏ³Ï³Ý ¨ Ñ³ïáõÏ Ýß³Ý³ÏáõÃÛ³Ý Ññ³í³éáõÃÛáõÝ Çñ³Ï³Ý³óÝ»Éáõ ÃáõÛÉïíáõÃÛ³Ý Ñ³Ù³ñ</t>
  </si>
  <si>
    <t>11318</t>
  </si>
  <si>
    <t>Ð³Ù³ÛÝùÇ ï³ñ³ÍùáõÙ ë³ÑÙ³Ý³÷³ÏÙ³Ý »ÝÃ³Ï³ Í³é³ÛáõÃÛ³Ý ûµÛ»ÏïÇ ·áñÍáõÝ»áõÃÛ³Ý ÃáõÛÉïíáõÃÛ³Ý Ñ³Ù³ñ</t>
  </si>
  <si>
    <t>11319</t>
  </si>
  <si>
    <t xml:space="preserve">²ÛÉ ï»Õ³Ï³Ý ïáõñù»ñ_x000D_
</t>
  </si>
  <si>
    <t>1140</t>
  </si>
  <si>
    <t>1.4 Ð³Ù³ÛÝùÇ µÛáõç» í×³ñíáÕ å»ï³Ï³Ý ïáõñù»ñ  (ïáÕ 1141 + ïáÕ 1142), ³Û¹ ÃíáõÙ`</t>
  </si>
  <si>
    <t>7146</t>
  </si>
  <si>
    <t>1141</t>
  </si>
  <si>
    <t>ø³Õ³ù³óÇ³Ï³Ý Ï³óáõÃÛ³Ý ³Ïï»ñ ·ñ³Ýó»Éáõ, ¹ñ³Ýó Ù³ëÇÝ ù³Õ³ù³óÇÝ»ñÇÝ ÏñÏÝ³ÏÇ íÏ³Û³Ï³ÝÝ»ñ, ù³Õ³ù³óÇ³Ï³Ý  Ï³óáõÃÛ³Ý ³Ïï»ñáõÙ Ï³ï³ñí³Í ·ñ³éáõÙÝ»ñáõÙ ÷á÷áËáõÃÛáõÝÝ»ñ, Éñ³óáõÝ»ñ, áõÕÕáõÙÝ»ñ Ï³ï³ñ»Éáõ ¨ í»ñ³Ï³Ý·ÝÙ³Ý Ï³å³ÏóáõÃÛ³Ùµ íÏ³Û³Ï³ÝÝ»ñ ï³Éáõ Ñ³Ù³ñ</t>
  </si>
  <si>
    <t>1142</t>
  </si>
  <si>
    <t>Üáï³ñ³ñ³Ï³Ý ·ñ³ë»ÝÛ³ÏÝ»ñÇ ÏáÕÙÇó Ýáï³ñ³Ï³Ý Í³é³ÛáõÃÛáõÝÝ»ñ Ï³ï³ñ»Éáõ, Ýáï³ñ³Ï³Ý Ï³ñ·áí í³í»ñ³óí³Í ÷³ëï³ÃÕÃ»ñÇ ÏñÏÝûñÇÝ³ÏÝ»ñ ï³Éáõ, Ýßí³Í Ù³ñÙÇÝÝ»ñÇ ÏáÕÙÇó ·áñÍ³ñùÝ»ñÇ Ý³Ë³·Í»ñ ¨ ¹ÇÙáõÙÝ»ñ Ï³½Ù»Éáõ, ÷³ëï³ÃÕÃ. å³ï×»Ý. Ñ³Ý»Éáõ ¨ ¹ñ³ÝóÇó ù³Õí³Íù. ï³Éáõ Ñ³Ù³ñ</t>
  </si>
  <si>
    <t>1200</t>
  </si>
  <si>
    <t>2. ä²ÞîàÜ²Î²Ü ¸ð²Ø²ÞÜàðÐÜºð              (ïáÕ 1210 + ïáÕ 1220 + ïáÕ 1230 + ïáÕ 1240 + ïáÕ 1250 + ïáÕ 1260),                               ³Û¹ ÃíáõÙ`</t>
  </si>
  <si>
    <t>7300</t>
  </si>
  <si>
    <t>1230</t>
  </si>
  <si>
    <t>2.3 ÀÝÃ³óÇÏ ³ñï³ùÇÝ å³ßïáÝ³Ï³Ý ¹ñ³Ù³ßÝáñÑÝ»ñ`  ëï³óí³Í ÙÇç³½·³ÛÇÝ Ï³½Ù³Ï»ñåáõÃÛáõÝÝ»ñÇó</t>
  </si>
  <si>
    <t>7321</t>
  </si>
  <si>
    <t>1231</t>
  </si>
  <si>
    <t>Ð³Ù³ÛÝùÇ µÛáõç» Ùáõïù³·ñíáÕ ³ñï³ùÇÝ å³ßïáÝ³Ï³Ý ¹ñ³Ù³ßÝáñÑÝ»ñ` ëï³óí³Í ÙÇç³½·³ÛÇÝ Ï³½Ù³Ï»ñåáõÃÛáõÝÝ»ñÇó ÁÝÃ³óÇÏ Í³Ëë»ñÇ ýÇÝ³Ýë³íáñÙ³Ý Ýå³ï³Ïáí</t>
  </si>
  <si>
    <t>1240</t>
  </si>
  <si>
    <t>2.4 Î³åÇï³É ³ñï³ùÇÝ å³ßïáÝ³Ï³Ý ¹ñ³Ù³ßÝáñÑÝ»ñ`  ëï³óí³Í ÙÇç³½·³ÛÇÝ Ï³½Ù³Ï»ñåáõÃÛáõÝÝ»ñÇó</t>
  </si>
  <si>
    <t>7322</t>
  </si>
  <si>
    <t>1241</t>
  </si>
  <si>
    <t>Ð³Ù³ÛÝùÇ µÛáõç» Ùáõïù³·ñíáÕ ³ñï³ùÇÝ å³ßïáÝ³Ï³Ý ¹ñ³Ù³ßÝáñÑÝ»ñ` ëï³óí³Í ÙÇç³½·³ÛÇÝ Ï³½Ù³Ï»ñåáõÃÛáõÝÝ»ñÇó Ï³åÇï³É Í³Ëë»ñÇ ýÇÝ³Ýë³íáñÙ³Ý Ýå³ï³Ïáí</t>
  </si>
  <si>
    <t>1250</t>
  </si>
  <si>
    <t>2.5 ÀÝÃ³óÇÏ Ý»ñùÇÝ å³ßïáÝ³Ï³Ý ¹ñ³Ù³ßÝáñÑÝ»ñ` ëï³óí³Í Ï³é³í³ñÙ³Ý ³ÛÉ Ù³Ï³ñ¹³ÏÝ»ñÇó (ïáÕ 1251 + ïáÕ 1252 + ïáÕ 1255 + ïáÕ 1256) ,                                            áñÇó`      `</t>
  </si>
  <si>
    <t>7331</t>
  </si>
  <si>
    <t>1251</t>
  </si>
  <si>
    <t>ä»ï³Ï³Ý µÛáõç»Çó ýÇÝ³Ýë³Ï³Ý Ñ³Ù³Ñ³ñÃ»óÙ³Ý ëÏ½µáõÝùáí ïñ³Ù³¹ñíáÕ ¹áï³óÇ³Ý»ñ</t>
  </si>
  <si>
    <t>1255</t>
  </si>
  <si>
    <t>ä»ï³Ï³Ý µÛáõç»Çó ïñ³Ù³¹ñíáÕ Ýå³ï³Ï³ÛÇÝ Ñ³ïÏ³óáõÙÝ»ñ (ëáõµí»ÝóÇ³Ý»ñ)</t>
  </si>
  <si>
    <t>1260</t>
  </si>
  <si>
    <t>2.6 Î³åÇï³É Ý»ñùÇÝ å³ßïáÝ³Ï³Ý ¹ñ³Ù³ßÝáñÑÝ»ñ` ëï³óí³Í Ï³é³í³ñÙ³Ý ³ÛÉ Ù³Ï³ñ¹³ÏÝ»ñÇó   (ïáÕ 1261 + ïáÕ 1262),           ³Û¹ ÃíáõÙ`</t>
  </si>
  <si>
    <t>7332</t>
  </si>
  <si>
    <t>1261</t>
  </si>
  <si>
    <t>ä»ï³Ï³Ý µÛáõç»Çó Ï³åÇï³É Í³Ëë»ñÇ ýÇÝ³Ýë³íáñÙ³Ý Ýå³ï³Ï³ÛÇÝ Ñ³ïÏ³óáõÙÝ»ñ (ëáõµí»ÝóÇ³Ý»ñ)</t>
  </si>
  <si>
    <t>1300</t>
  </si>
  <si>
    <t>3. ²ÚÈ ºÎ²ØàôîÜºð                                   (ïáÕ 1310 + ïáÕ 1320 + ïáÕ 1330 + ïáÕ 1340 + ïáÕ 1350 + ïáÕ 1360 + ïáÕ 1370 + ïáÕ 1380 + ïáÕ 1390),                                                        ³Û¹ ÃíáõÙ`</t>
  </si>
  <si>
    <t>7400</t>
  </si>
  <si>
    <t>1320</t>
  </si>
  <si>
    <t>3.2 Þ³Ñ³µ³ÅÇÝÝ»ñ,                                         ³Û¹ ÃíáõÙ`</t>
  </si>
  <si>
    <t>7412</t>
  </si>
  <si>
    <t>1321</t>
  </si>
  <si>
    <t>´³ÅÝ»ïÇñ³Ï³Ý ÁÝÏ»ñáõÃÛáõÝÝ»ñáõÙ Ñ³Ù³ÛÝùÇ Ù³ëÝ³ÏóáõÃÛ³Ý ¹ÇÙ³ó Ñ³Ù³ÛÝùÇ µÛáõç»   Ï³ï³ñíáÕ Ù³ëÑ³ÝáõÙÝ»ñ  (ß³Ñ³µ³ÅÇÝÝ»ñ)</t>
  </si>
  <si>
    <t>1330</t>
  </si>
  <si>
    <t>3.3 ¶áõÛùÇ í³ñÓ³Ï³ÉáõÃÛáõÝÇó »Ï³ÙáõïÝ»ñ  (ïáÕ 1331 + ïáÕ 1332 + ïáÕ 1333 +  ïáÕ 1334),   ³Û¹ ÃíáõÙ`</t>
  </si>
  <si>
    <t>7415</t>
  </si>
  <si>
    <t>1331</t>
  </si>
  <si>
    <t>Ð³Ù³ÛÝùÇ ë»÷³Ï³ÝáõÃÛáõÝ Ñ³Ù³ñíáÕ ÑáÕ»ñÇ í³ñÓ³í×³ñÝ»ñ</t>
  </si>
  <si>
    <t>1333</t>
  </si>
  <si>
    <t>Ð³Ù³ÛÝùÇ í³ñã³Ï³Ý ï³ñ³ÍùáõÙ ·ïÝíáÕ å»ïáõÃÛ³Ý ¨ Ñ³Ù³ÛÝùÇ ë»÷³Ï³ÝáõÃÛ³ÝÁ å³ïÏ³ÝáÕ ÑáÕ³Ù³ë»ñÇ Ï³éáõó³å³ïÙ³Ý Çñ³íáõÝùÇ ¹ÇÙ³ó ·³ÝÓíáÕ í³ñÓ³í×³ñÝ»ñ</t>
  </si>
  <si>
    <t>1334</t>
  </si>
  <si>
    <t>²ÛÉ ·áõÛùÇ í³ñÓ³Ï³ÉáõÃÛáõÝÇó Ùáõïù»ñ</t>
  </si>
  <si>
    <t>1340</t>
  </si>
  <si>
    <t>3.4 Ð³Ù³ÛÝùÇ µÛáõç»Ç »Ï³ÙáõïÝ»ñ ³åñ³ÝùÝ»ñÇ Ù³ï³Ï³ñ³ñáõÙÇó ¨ Í³é³ÛáõÃÛáõÝÝ»ñÇ Ù³ïáõóáõÙÇó   (ïáÕ 1341 + ïáÕ 1342+ ïáÕ 1343),  ³Û¹ ÃíáõÙ`</t>
  </si>
  <si>
    <t>7421</t>
  </si>
  <si>
    <t>1342</t>
  </si>
  <si>
    <t>ä»ïáõÃÛ³Ý ÏáÕÙÇó ï»Õ³Ï³Ý ÇÝùÝ³Ï³é³í³ñÙ³Ý Ù³ñÙÇÝÝ»ñÇÝ å³ïíÇñ³Ïí³Í ÉÇ³½áñáõÃÛáõÝÝ»ñÇ Çñ³Ï³Ý³óÙ³Ý Í³Ëë»ñÇ ýÇÝ³Ýë³íáñÙ³Ý Ñ³Ù³ñ å»ï³Ï³Ý µÛáõç»Çó ëï³óíáÕ ÙÇçáóÝ»ñ</t>
  </si>
  <si>
    <t>1350</t>
  </si>
  <si>
    <t>3.5 ì³ñã³Ï³Ý ·³ÝÓáõÙÝ»ñ (ïáÕ 1351 + ïáÕ 1352+ïáÕ 1353),                                                        ³Û¹ ÃíáõÙ`</t>
  </si>
  <si>
    <t>7422</t>
  </si>
  <si>
    <t>1351</t>
  </si>
  <si>
    <t>î»Õ³Ï³Ý í×³ñÝ»ñ  (ïáÕ13501+ïáÕ13502+ïáÕ13503+ïáÕ13504+ïáÕ13505+ïáÕ13506+ïáÕ13507+ïáÕ13508+ïáÕ13509+ïáÕ13510+ïáÕ13511+ïáÕ13512+ïáÕ13513+ïáÕ13514+ïáÕ13515+ïáÕ13516+ïáÕ13517+ïáÕ13518+ïáÕ13519+ïáÕ13520) , ³Û¹ ÃíáõÙ`</t>
  </si>
  <si>
    <t>13501</t>
  </si>
  <si>
    <t>Ð³Ù³ÛÝùÇ ï³ñ³ÍùáõÙ ß»ÝùÇ Ï³Ù ßÇÝáõÃÛ³Ý ³ñï³ùÇÝ ï»ëùÁ ÷á÷áËáÕ í»ñ³Ï³éáõóÙ³Ý ³ßË³ï³ÝùÝ»ñ Ï³ï³ñ»Éáõ Ñ»ï Ï³åí³Í ï»ËÝÇÏ³ïÝï»ë³Ï³Ý å³ÛÙ³ÝÝ»ñ Ùß³Ï»Éáõ ¨ Ñ³ëï³ï»Éáõ Ñ³Ù³ñ</t>
  </si>
  <si>
    <t>13502</t>
  </si>
  <si>
    <t>Ö³ñï³ñ. Ý³Ë³·Í. ÷³ëï³ÃÕÃ-áí Ý³Ë.ª ßÇÝ³ñ. ÃáõÛÉïí. å³Ñ³Ýç., µáÉáñ ßÇÝ³ñ³ñ. ³ßË³ï³Ýù-Ý Çñ³Ï³Ý. Ñ»ïá ß»Ýù-Ç ¨ ßÇÝáõÃ-»ñÇ (³Û¹ ÃíáõÙª ¹ñ³Ýó í»ñ³Ï³é-Á, í»ñ³Ï³Ý·Ý-Á, áõÅ»Õ-Á, ³ñ¹Ç³Ï-Á, ÁÝ¹É³ÛÝ-Ý áõ µ³ñ»Ï³ñ·-Á) Ï³éáõó. ³í³ñïÁ ³í³ñï. ³Ïïáí ÷³ëï³·ñ. Ó¨³Ï»ñå. Ñ³Ù³ñ</t>
  </si>
  <si>
    <t>13503</t>
  </si>
  <si>
    <t>Ö³ñï³ñ³å»ï³ßÇÝ³ñ³ñ³Ï³Ý Ý³Ë³·Í³ÛÇÝ ÷³ëï³ÃÕÃ»ñáí Ý³Ë³ï»ëí³Í ³ßË³ï³ÝùÝ»ñÝ ³í³ñï»Éáõó Ñ»ïá ß³Ñ³·áñÍÙ³Ý ÃáõÛÉïíáõÃÛ³Ý Ó¨³Ï»ñåÙ³Ý Ñ³Ù³ñ</t>
  </si>
  <si>
    <t>13504</t>
  </si>
  <si>
    <t>Ð³Ù³ÛÝùÇ ïÝûñÇÝáõÃÛ³Ý ¨ û·ï³·áñÍÙ³Ý ï³Ï ·ïÝíáÕ ÑáÕ»ñÁ Ñ³ïÏ³óÝ»Éáõ, Ñ»ï í»ñóÝ»Éáõ ¨ í³ñÓ³Ï³ÉáõÃÛ³Ý ïñ³Ù³¹ñ»Éáõ ¹»åù»ñáõÙ ³ÝÑñ³Å»ßï ÷³ëï³ÃÕÃ»ñÇ (÷³Ã»ÃÇ) Ý³Ë³å³ïñ³ëïÙ³Ý Ñ³Ù³ñ</t>
  </si>
  <si>
    <t>13505</t>
  </si>
  <si>
    <t>Ð³Ù³ÛÝùÇ ÏáÕÙÇó Ï³½Ù³Ï»ñåíáÕ ÙñóáõÛÃÝ»ñÇ ¨ ³×áõñ¹Ý»ñÇ Ù³ëÝ³ÏóáõÃÛ³Ý Ñ³Ù³ñ</t>
  </si>
  <si>
    <t>13507</t>
  </si>
  <si>
    <t>Ð³Ù³ÛÝùÇ ÏáÕÙÇó ³Õµ³Ñ³ÝáõÃÛ³Ý í×³ñ í×³ñáÕÝ»ñÇ Ñ³Ù³ñ ³Õµ³Ñ³ÝáõÃÛ³Ý ³ßË³ï³ÝùÝ»ñÁ Ï³½Ù³Ï»ñå»Éáõ Ñ³Ù³ñ</t>
  </si>
  <si>
    <t>13508</t>
  </si>
  <si>
    <t>Ð³Ù³ÛÝùÇ ÏáÕÙÇó Çñ³í³µ³Ý³Ï³Ý ³ÝÓ³Ýó Ï³Ù ³ÝÑ³ï Ó»éÝ³ñÏ³ï»ñ»ñÇÝ ßÇÝ³ñ³ñ³Ï³Ý ¨ Ëáßáñ »½ñ³ã³÷Ç ³ÕµÇ Ñ³í³ùÙ³Ý ¨ ÷áË³¹ñÙ³Ý, ÇÝãå»ë Ý³¨ ³Õµ³Ñ³ÝáõÃÛ³Ý í×³ñ í×³ñáÕÝ»ñÇÝ ßÇÝ³ñ³ñ³Ï³Ý  ¨ Ëáßáñ »½ñ³ã³÷Ç ³ÕµÇ ÇÝùÝáõñáõÛÝ Ñ³í³ùÙ³Ý ¨ ÷áË³¹ñÙ³Ý ÃáõÛÉïíáõÃÛ³Ý Ñ³Ù³ñ</t>
  </si>
  <si>
    <t>13512</t>
  </si>
  <si>
    <t>Ð³Ù³ÛÝùÇ ÏáÕÙÇó Ï³é³í³ñíáÕ µ³½Ù³µÝ³Ï³ñ³Ý ß»Ýù»ñÇ ÁÝ¹Ñ³Ýáõñ µ³ÅÝ³ÛÇÝ ë»÷³Ï³ÝáõÃÛ³Ý å³Ñå³ÝÙ³Ý å³ñï³¹Çñ ÝáñÙ»ñÇ Ï³ï³ñÙ³Ý Ñ³Ù³ñ</t>
  </si>
  <si>
    <t>13513</t>
  </si>
  <si>
    <t>Ð³Ù³ÛÝù³ÛÇÝ »ÝÃ³Ï³ÛáõÃÛ³Ý Ù³ÝÏ³å³ñï»½Ç Í³é³ÛáõÃÛáõÝÇó û·ïíáÕÝ»ñÇ Ñ³Ù³ñ</t>
  </si>
  <si>
    <t>13514</t>
  </si>
  <si>
    <t>Ð³Ù³ÛÝù³ÛÇÝ »ÝÃ³Ï³ÛáõÃÛ³Ý ³ñï³¹åñáó³Ï³Ý ¹³ëïÇ³ñ³ÏáõÃÛ³Ý Ñ³ëï³ïáõÃÛáõÝÝ»ñÇ (»ñ³Åßï³Ï³Ý, ÝÏ³ñã³Ï³Ý ¨ ³ñí»ëïÇ ¹åñáóÝ»ñ ¨ ³ÛÉÝ) Í³é³ÛáõÃÛáõÝÝ»ñÇó û·ïíáÕÝ»ñÇ Ñ³Ù³ñ</t>
  </si>
  <si>
    <t>13516</t>
  </si>
  <si>
    <t>Ð³Ù³ÛÝù³ÛÇÝ ë»÷³Ï³ÝáõÃÛáõÝ Ñ³Ý¹Çë³óáÕ å³ïÙáõÃÛ³Ý ¨ Ùß³ÏáõÛÃÇ ³Ýß³ñÅ Ñáõß³ñÓ³ÝÝ»ñÇ ¨ Ñ³Ù³ÛÝù³ÛÇÝ »ÝÃ³Ï³ÛáõÃÛ³Ý Ã³Ý·³ñ³ÝÝ»ñÇ ÙáõïùÇ Ñ³Ù³ñ</t>
  </si>
  <si>
    <t>13517</t>
  </si>
  <si>
    <t>Ð³Ù³ÛÝù. ë»÷. Ñ³Ý¹-áÕ ÁÝ¹Ñ³Ýáõñ û·ï³·áñÍ. ÷áÕáó-áõÙ ¨ Ññ³å³ñ³Ï-áõÙ (µ³ó. µ³Ï³ÛÇÝ ï³ñ³Íù-Ç, áõëáõÙÝ., ÏñÃ., Ùß³ÏáõÃ. ¨ ³éáÕç. Ñ³ëï³ï-»ñÇ, å»ï. Ï³é³í³ñÙ³Ý ¨ ï»Õ. ÇÝùÝ³Ï³é. Ù³ñÙÇÝ-Ç í³ñã. ß»Ýù-Ç Ñ³ñ³ÏÇó ï³ñ³Íù-Ç) ³íïáïñ. ÙÇçáóÝ ³íïáÏ³Û³Ý³ï. Ï³Û³Ý»Éáõ Ñ³Ù³ñ</t>
  </si>
  <si>
    <t>13518</t>
  </si>
  <si>
    <t>Ð³Ù³ÛÝùÇ ³ñËÇíÇó ÷³ëï³ÃÕÃ»ñÇ å³ï×»ÝÝ»ñ ïñ³Ù³¹ñ»Éáõ Ñ³Ù³ñ</t>
  </si>
  <si>
    <t>13519</t>
  </si>
  <si>
    <t>Ð³Ù³ÛÝùÝ ëå³ë³ñÏáÕ ³Ý³ëÝ³µáõÛÅÇ Í³é³ÛáõÃÛáõÝÝ»ñÇ ¹ÇÙ³ó</t>
  </si>
  <si>
    <t>13520</t>
  </si>
  <si>
    <t>²ÛÉ ï»Õ³Ï³Ý í×³ñÝ»ñ</t>
  </si>
  <si>
    <t>1352</t>
  </si>
  <si>
    <t>Ð³Ù³ÛÝùÇ í³ñã³Ï³Ý ï³ñ³ÍùáõÙ ÇÝùÝ³Ï³Ù Ï³éáõóí³Í ß»Ýù»ñÇ, ßÇÝáõÃÛáõÝÝ»ñÇ ûñÇÝ³Ï³Ý³óÙ³Ý Ñ³Ù³ñ í×³ñÝ»ñ</t>
  </si>
  <si>
    <t>1360</t>
  </si>
  <si>
    <t>7431</t>
  </si>
  <si>
    <t>1361</t>
  </si>
  <si>
    <t>ì³ñã³Ï³Ý Çñ³í³Ë³ËïáõÙÝ»ñÇ Ñ³Ù³ñ ï»Õ³Ï³Ý ÇÝùÝ³Ï³é³í³ñÙ³Ý Ù³ñÙÇÝÝ»ñÇ ÏáÕÙÇó å³ï³ëË³Ý³ïíáõÃÛ³Ý ÙÇçáóÝ»ñÇ ÏÇñ³éáõÙÇó »Ï³ÙáõïÝ»ñ</t>
  </si>
  <si>
    <t>1362</t>
  </si>
  <si>
    <t>Øáõïù»ñ Ñ³Ù³ÛÝùÇ µÛáõç»Ç ÝÏ³ïÙ³Ùµ ëï³ÝÓÝ³Í å³ÛÙ³Ý³·ñ³ÛÇÝ å³ñï³íáñáõÃÛáõÝÝ»ñÇ ãÏ³ï³ñÙ³Ý ¹ÇÙ³ó ·³ÝÓíáÕ ïáõÛÅ»ñÇó</t>
  </si>
  <si>
    <t>1370</t>
  </si>
  <si>
    <t>3.7 ÀÝÃ³óÇÏ áã å³ßïáÝ³Ï³Ý ¹ñ³Ù³ßÝáñÑÝ»ñ (ïáÕ 1371 + ïáÕ 1372),                                ³Û¹ ÃíáõÙ`</t>
  </si>
  <si>
    <t>7441</t>
  </si>
  <si>
    <t>1372</t>
  </si>
  <si>
    <t>üÇ½. ³ÝÓ. ¨ Ï³½Ù³Ï»ñå. ÝíÇñ³µ»ñ. Ñ³Ù³ÛÝùÇÝ, í»ñçÇÝÇë »ÝÃ³Ï³ µÛáõç»ï³ÛÇÝ ÑÇÙÝ. ïÝûñÇÝÙ³ÝÝ ³Ýó³Í ·áõÛùÇ (ÑÇÙÝ.ÙÇçáó Ï³Ù áã ÝÛáõÃ. ³ÏïÇí ãÑ³Ý¹Çë.) Çñ³óáõÙÇó ¨ ¹ñ³Ù³Ï³Ý ÙÇçáóÝ»ñÇó ÁÝÃ. Í³Ëë»ñÇ ýÇÝ³Ýë. Ñ³Ù³ñ Ñ³Ù³ÛÝùÇ µÛáõç» ëï³ó. Ùáõïù»ñª ïñ³Ù³¹ñ. Ý»ñùÇÝ ³Õµ.</t>
  </si>
  <si>
    <t>1380</t>
  </si>
  <si>
    <t>3.8 Î³åÇï³É áã å³ßïáÝ³Ï³Ý ¹ñ³Ù³ßÝáñÑÝ»ñ    (ïáÕ 1381 + ïáÕ 1382),                                   ³Û¹ ÃíáõÙ`</t>
  </si>
  <si>
    <t>7442</t>
  </si>
  <si>
    <t>1381</t>
  </si>
  <si>
    <t>ÜíÇñ³ïí,Å³é³Ý·.Çñ³í.ýÇ½ÇÏ.³ÝÓ.¨ Ï³½Ù³Ï.Ñ³Ù³ÛÝù,í»ñç.»ÝÃ.µÛáõç»ï.ÑÇÙÝ³ñÏ.ïÝûñÇÝ.³Ýó³Í ·áõÛùÇ (ÑÇÙÝ³Ï³Ý ÙÇçáó Ï³Ù áã ÝÛáõÃ³Ï³Ý ³ÏïÇí ãÑ³Ý¹Çë³óáÕ) Çñ³ó.¨ ¹ñ³Ù.ÙÇçáó.Ï³åÇï³ÉÍ³Ëë»ñÇ ýÇÝ³Ýë.Ñ³Ù.Ñ³Ù³ÛÝùÇ µÛáõç» ëï³óí³Í Ùáõïù»ñ` ïñ³Ù³¹.³ñï³ùÇÝ ³ÕµÛáõñ.</t>
  </si>
  <si>
    <t>1390</t>
  </si>
  <si>
    <t>3.9 ²ÛÉ »Ï³ÙáõïÝ»ñ                    (ïáÕ 1391 + ïáÕ 1392 + ïáÕ 1393),                                  ³Û¹ ÃíáõÙ`</t>
  </si>
  <si>
    <t>7451</t>
  </si>
  <si>
    <t>1391</t>
  </si>
  <si>
    <t>Ð³Ù³ÛÝùÇ ·áõÛùÇÝ å³ï×³é³Í íÝ³ëÝ»ñÇ ÷áËÑ³ïáõóáõÙÇó Ùáõïù»ñ</t>
  </si>
  <si>
    <t>1392</t>
  </si>
  <si>
    <t>ì³ñã³Ï³Ý µÛáõç»Ç å³Ñáõëï³ÛÇÝ ýáÝ¹Çó ýáÝ¹³ÛÇÝ µÛáõç» Ï³ï³ñíáÕ Ñ³ïÏ³óáõÙÝ»ñÇó Ùáõïù»ñ</t>
  </si>
  <si>
    <t>1393</t>
  </si>
  <si>
    <t>úñ»Ýùáí ¨ Çñ³í³Ï³Ý ³ÛÉ ³Ïï»ñáí ë³ÑÙ³Ýí³Í` Ñ³Ù³ÛÝùÇ µÛáõç»Ç Ùáõïù³·ñÙ³Ý »ÝÃ³Ï³ ³ÛÉ »Ï³ÙáõïÝ»ñ</t>
  </si>
  <si>
    <t>3.6 Øáõïù»ñ ïáõÛÅ»ñÇó, ïáõ·³ÝùÝ»ñÇó      (ïáÕ 1361 + ïáÕ 1362)
³Û¹ ÃíáõÙ`</t>
  </si>
  <si>
    <t>´³ÅÇÝ</t>
  </si>
  <si>
    <t>ÊáõÙµ</t>
  </si>
  <si>
    <t>¸³ë</t>
  </si>
  <si>
    <t>ÀÜ¸²ØºÜÀ Ì²Êêºð</t>
  </si>
  <si>
    <t>2100</t>
  </si>
  <si>
    <t>01</t>
  </si>
  <si>
    <t>0</t>
  </si>
  <si>
    <t>ÀÜ¸Ð²Üàôð ´ÜàôÚÂÆ Ð²Üð²ÚÆÜ Ì²è²ÚàôÂÚàôÜÜºð</t>
  </si>
  <si>
    <t>2110</t>
  </si>
  <si>
    <t>1</t>
  </si>
  <si>
    <t>úñ»Ýë¹Çñ ¨ ·áñÍ³¹Çñ  Ù³ñÙÇÝÝ»ñ, å»ï³Ï³Ý Ï³é³í³ñáõÙ, ýÇÝ³Ýë³Ï³Ý ¨ Ñ³ñÏ³µÛáõç»ï³ÛÇÝ Ñ³ñ³µ»ñáõÃÛáõÝÝ»ñ, ³ñï³ùÇÝ Ñ³ñ³µ»ñáõÃÛáõÝÝ»ñ</t>
  </si>
  <si>
    <t>áñÇó`</t>
  </si>
  <si>
    <t>2111</t>
  </si>
  <si>
    <t>úñ»Ýë¹Çñ ¨  ·áñÍ³¹Çñ Ù³ñÙÇÝÝ»ñ, å»ï³Ï³Ý Ï³é³í³ñáõÙ</t>
  </si>
  <si>
    <t>3</t>
  </si>
  <si>
    <t>ÀÝ¹Ñ³Ýáõñ µÝáõÛÃÇ Í³é³ÛáõÃÛáõÝÝ»ñ</t>
  </si>
  <si>
    <t>5</t>
  </si>
  <si>
    <t>2160</t>
  </si>
  <si>
    <t>6</t>
  </si>
  <si>
    <t>ÀÝ¹Ñ³Ýáõñ µÝáõÛÃÇ Ñ³Ýñ³ÛÇÝ Í³é³ÛáõÃÛáõÝÝ»ñ (³ÛÉ ¹³ë»ñÇÝ ãå³ïÏ³ÝáÕ)</t>
  </si>
  <si>
    <t>2161</t>
  </si>
  <si>
    <t>2</t>
  </si>
  <si>
    <t>2400</t>
  </si>
  <si>
    <t>04</t>
  </si>
  <si>
    <t>îÜîºê²Î²Ü Ð²ð²´ºðàôÂÚàôÜÜºð</t>
  </si>
  <si>
    <t>2410</t>
  </si>
  <si>
    <t>ÀÝ¹Ñ³Ýáõñ µÝáõÛÃÇ ïÝï»ë³Ï³Ý, ³é¨ïñ³ÛÇÝ ¨ ³ßË³ï³ÝùÇ ·Íáí Ñ³ñ³µ»ñáõÃÛáõÝÝ»ñ</t>
  </si>
  <si>
    <t>2420</t>
  </si>
  <si>
    <t>¶ÛáõÕ³ïÝï»ëáõÃÛáõÝ, ³Ýï³é³ÛÇÝ ïÝï»ëáõÃÛáõÝ, ÓÏÝáñëáõÃÛáõÝ ¨ áñëáñ¹áõÃÛáõÝ</t>
  </si>
  <si>
    <t>2424</t>
  </si>
  <si>
    <t>4</t>
  </si>
  <si>
    <t>àéá·áõÙ</t>
  </si>
  <si>
    <t>2450</t>
  </si>
  <si>
    <t>îñ³Ýëåáñï</t>
  </si>
  <si>
    <t>2451</t>
  </si>
  <si>
    <t>Ö³Ý³å³ñÑ³ÛÇÝ ïñ³Ýëåáñï</t>
  </si>
  <si>
    <t>2455</t>
  </si>
  <si>
    <t>ÊáÕáí³Ï³ß³ñ³ÛÇÝ ¨ ³ÛÉ ïñ³Ýëåáñï</t>
  </si>
  <si>
    <t>7</t>
  </si>
  <si>
    <t>2490</t>
  </si>
  <si>
    <t>9</t>
  </si>
  <si>
    <t>îÝï»ë³Ï³Ý Ñ³ñ³µ»ñáõÃÛáõÝÝ»ñ (³ÛÉ ¹³ë»ñÇÝ ãå³ïÏ³ÝáÕ)</t>
  </si>
  <si>
    <t>2491</t>
  </si>
  <si>
    <t>2500</t>
  </si>
  <si>
    <t>05</t>
  </si>
  <si>
    <t>Þðæ²Î²  ØÆæ²ì²ÚðÆ ä²Þîä²ÜàôÂÚàôÜ</t>
  </si>
  <si>
    <t>2510</t>
  </si>
  <si>
    <t>²Õµ³Ñ³ÝáõÙ</t>
  </si>
  <si>
    <t>2511</t>
  </si>
  <si>
    <t>2520</t>
  </si>
  <si>
    <t>Î»Õï³çñ»ñÇ Ñ»é³óáõÙ</t>
  </si>
  <si>
    <t>2521</t>
  </si>
  <si>
    <t>2600</t>
  </si>
  <si>
    <t>06</t>
  </si>
  <si>
    <t>´Ü²Î²ð²Ü²ÚÆÜ ÞÆÜ²ð²ðàôÂÚàôÜ ºì ÎàØàôÜ²È Ì²è²ÚàôÂÚàôÜÜºð</t>
  </si>
  <si>
    <t>2610</t>
  </si>
  <si>
    <t>´Ý³Ï³ñ³Ý³ÛÇÝ ßÇÝ³ñ³ñáõÃÛáõÝ</t>
  </si>
  <si>
    <t>2640</t>
  </si>
  <si>
    <t>öáÕáóÝ»ñÇ Éáõë³íáñáõÙ</t>
  </si>
  <si>
    <t>2641</t>
  </si>
  <si>
    <t>2650</t>
  </si>
  <si>
    <t>´Ý³Ï³ñ³Ý³ÛÇÝ ßÇÝ³ñ³ñáõÃÛ³Ý ¨ ÏáÙáõÝ³É Í³é³ÛáõÃÛáõÝÝ»ñÇ ·Íáí Ñ»ï³½áï³Ï³Ý ¨ Ý³Ë³·Í³ÛÇÝ ³ßË³ï³ÝùÝ»ñ</t>
  </si>
  <si>
    <t>2651</t>
  </si>
  <si>
    <t>2660</t>
  </si>
  <si>
    <t>´Ý³Ï³ñ³Ý³ÛÇÝ ßÇÝ³ñ³ñáõÃÛ³Ý ¨ ÏáÙáõÝ³É Í³é³ÛáõÃÛáõÝÝ»ñ  (³ÛÉ ¹³ë»ñÇÝ ãå³ïÏ³ÝáÕ)</t>
  </si>
  <si>
    <t>2661</t>
  </si>
  <si>
    <t>2800</t>
  </si>
  <si>
    <t>08</t>
  </si>
  <si>
    <t>Ð²Ü¶Æêî, ØÞ²ÎàôÚÂ ºì ÎðàÜ</t>
  </si>
  <si>
    <t>2810</t>
  </si>
  <si>
    <t>Ð³Ý·ëïÇ ¨ ëåáñïÇ Í³é³ÛáõÃÛáõÝÝ»ñ</t>
  </si>
  <si>
    <t>2820</t>
  </si>
  <si>
    <t>Øß³ÏáõÃ³ÛÇÝ Í³é³ÛáõÃÛáõÝÝ»ñ</t>
  </si>
  <si>
    <t>2821</t>
  </si>
  <si>
    <t>¶ñ³¹³ñ³ÝÝ»ñ</t>
  </si>
  <si>
    <t>2823</t>
  </si>
  <si>
    <t>Øß³ÏáõÛÃÇ ïÝ»ñ, ³ÏáõÙµÝ»ñ, Ï»ÝïñáÝÝ»ñ</t>
  </si>
  <si>
    <t>2824</t>
  </si>
  <si>
    <t>²ÛÉ Ùß³ÏáõÃ³ÛÇÝ Ï³½Ù³Ï»ñåáõÃÛáõÝÝ»ñ</t>
  </si>
  <si>
    <t>2900</t>
  </si>
  <si>
    <t>09</t>
  </si>
  <si>
    <t>ÎðÂàôÂÚàôÜ</t>
  </si>
  <si>
    <t>2910</t>
  </si>
  <si>
    <t>Ü³Ë³¹åñáó³Ï³Ý ¨ ï³ññ³Ï³Ý ÁÝ¹Ñ³Ýáõñ ÏñÃáõÃÛáõÝ</t>
  </si>
  <si>
    <t>2911</t>
  </si>
  <si>
    <t>Ü³Ë³¹åñáó³Ï³Ý ÏñÃáõÃÛáõÝ</t>
  </si>
  <si>
    <t>2920</t>
  </si>
  <si>
    <t>ØÇçÝ³Ï³ñ· ÁÝ¹Ñ³Ýáõñ ÏñÃáõÃÛáõÝ</t>
  </si>
  <si>
    <t>2921</t>
  </si>
  <si>
    <t>ÐÇÙÝ³Ï³Ý ÁÝ¹Ñ³Ýáõñ ÏñÃáõÃÛáõÝ</t>
  </si>
  <si>
    <t>2950</t>
  </si>
  <si>
    <t>Àëï Ù³Ï³ñ¹³ÏÝ»ñÇ ã¹³ë³Ï³ñ·íáÕ ÏñÃáõÃÛáõÝ</t>
  </si>
  <si>
    <t>2951</t>
  </si>
  <si>
    <t>²ñï³¹åñáó³Ï³Ý ¹³ëïÇ³ñ³ÏáõÃÛáõÝ</t>
  </si>
  <si>
    <t>3000</t>
  </si>
  <si>
    <t>10</t>
  </si>
  <si>
    <t>êàòÆ²È²Î²Ü ä²Þîä²ÜàôÂÚàôÜ</t>
  </si>
  <si>
    <t>3070</t>
  </si>
  <si>
    <t>êáóÇ³É³Ï³Ý Ñ³ïáõÏ ³ñïáÝáõÃÛáõÝÝ»ñ (³ÛÉ ¹³ë»ñÇÝ ãå³ïÏ³ÝáÕ)</t>
  </si>
  <si>
    <t>3071</t>
  </si>
  <si>
    <t>3100</t>
  </si>
  <si>
    <t>11</t>
  </si>
  <si>
    <t>ÐÆØÜ²Î²Ü ´²ÄÆÜÜºðÆÜ â¸²êìàÔ ä²Ðàôêî²ÚÆÜ üàÜ¸ºð</t>
  </si>
  <si>
    <t>3110</t>
  </si>
  <si>
    <t>ÐÐ Ï³é³í³ñáõÃÛ³Ý ¨ Ñ³Ù³ÛÝùÝ»ñÇ å³Ñáõëï³ÛÇÝ ýáÝ¹</t>
  </si>
  <si>
    <t>3112</t>
  </si>
  <si>
    <t>ÐÐ Ñ³Ù³ÛÝùÝ»ñÇ å³Ñáõëï³ÛÇÝ ýáÝ¹</t>
  </si>
  <si>
    <t>´Ûáõç»ï³ÛÇÝ Í³Ëë»ñÇ ïÝï»ë³·Çï³Ï³Ý ¹³ë³Ï³ñ·Ù³Ý Ñá¹í³ÍÝ»ñÇ ³Ýí³ÝáõÙÝ»ñÁ</t>
  </si>
  <si>
    <t>NN</t>
  </si>
  <si>
    <t>x</t>
  </si>
  <si>
    <t>4111</t>
  </si>
  <si>
    <t>- ²ßË³ïáÕÝ»ñÇ ³ßË³ï³í³ñÓ»ñ ¨ Ñ³í»É³í×³ñÝ»ñ</t>
  </si>
  <si>
    <t>4112</t>
  </si>
  <si>
    <t>- ä³ñ·¨³ïñáõÙÝ»ñ, ¹ñ³Ù³Ï³Ý Ëñ³ËáõëáõÙÝ»ñ ¨ Ñ³ïáõÏ í×³ñÝ»ñ</t>
  </si>
  <si>
    <t>4212</t>
  </si>
  <si>
    <t>4213</t>
  </si>
  <si>
    <t>- ÎáÙáõÝ³É Í³é³ÛáõÃÛáõÝÝ»ñ</t>
  </si>
  <si>
    <t>4214</t>
  </si>
  <si>
    <t>- Î³åÇ Í³é³ÛáõÃÛáõÝÝ»ñ</t>
  </si>
  <si>
    <t>4215</t>
  </si>
  <si>
    <t>- ²å³Ñáí³·ñ³Ï³Ý Í³Ëë»ñ</t>
  </si>
  <si>
    <t>4221</t>
  </si>
  <si>
    <t>- Ü»ñùÇÝ ·áñÍáõÕáõÙÝ»ñ</t>
  </si>
  <si>
    <t>4231</t>
  </si>
  <si>
    <t>- ì³ñã³Ï³Ý Í³é³ÛáõÃÛáõÝÝ»ñ</t>
  </si>
  <si>
    <t>4232</t>
  </si>
  <si>
    <t>- Ð³Ù³Ï³ñ·ã³ÛÇÝ Í³é³ÛáõÃÛáõÝÝ»ñ</t>
  </si>
  <si>
    <t>4233</t>
  </si>
  <si>
    <t>- ²ßË³ï³Ï³½ÙÇ Ù³ëÝ³·Çï³Ï³Ý ½³ñ·³óÙ³Ý Í³é³ÛáõÃÛáõÝÝ»ñ</t>
  </si>
  <si>
    <t>4234</t>
  </si>
  <si>
    <t>- î»Õ»Ï³ïí³Ï³Ý Í³é³ÛáõÃÛáõÝÝ»ñ</t>
  </si>
  <si>
    <t>4235</t>
  </si>
  <si>
    <t>- Î³é³í³ñã³Ï³Ý Í³é³ÛáõÃÛáõÝÝ»ñ</t>
  </si>
  <si>
    <t>4237</t>
  </si>
  <si>
    <t>- Ü»ñÏ³Û³óáõóã³Ï³Ý Í³Ëë»ñ</t>
  </si>
  <si>
    <t>- ÀÝ¹Ñ³Ýáõñ µÝáõÛÃÇ ³ÛÉ Í³é³ÛáõÃÛáõÝÝ»ñ</t>
  </si>
  <si>
    <t>4239</t>
  </si>
  <si>
    <t>4241</t>
  </si>
  <si>
    <t>- Ø³ëÝ³·Çï³Ï³Ý Í³é³ÛáõÃÛáõÝÝ»ñ</t>
  </si>
  <si>
    <t>4252</t>
  </si>
  <si>
    <t>- Ø»ù»Ý³Ý»ñÇ ¨ ë³ñù³íáñáõÙÝ»ñÇ ÁÝÃ³óÇÏ Ýáñá·áõÙ ¨ å³Ñå³ÝáõÙ</t>
  </si>
  <si>
    <t>4261</t>
  </si>
  <si>
    <t>- ¶ñ³ë»ÝÛ³Ï³ÛÇÝ ÝÛáõÃ»ñ ¨ Ñ³·áõëï</t>
  </si>
  <si>
    <t>4264</t>
  </si>
  <si>
    <t>- îñ³Ýëåáñï³ÛÇÝ ÝÛáõÃ»ñ</t>
  </si>
  <si>
    <t>4267</t>
  </si>
  <si>
    <t>- Î»Ýó³Õ³ÛÇÝ ¨ Ñ³Ýñ³ÛÇÝ ëÝÝ¹Ç ÝÛáõÃ»ñ</t>
  </si>
  <si>
    <t>- Ð³ïáõÏ Ýå³ï³Ï³ÛÇÝ ³ÛÉ ÝÛáõÃ»ñ</t>
  </si>
  <si>
    <t>4269</t>
  </si>
  <si>
    <t>- êáõµëÇ¹Ç³Ý»ñ áã ýÇÝ³Ýë³Ï³Ý å»ï³Ï³Ý (Ñ³Ù³ÛÝù³ÛÇÝ) Ï³½Ù³Ï»ñåáõÃÛáõÝÝ»ñÇÝ</t>
  </si>
  <si>
    <t>4511</t>
  </si>
  <si>
    <t>- ²ÛÉ Ï³åÇï³É ¹ñ³Ù³ßÝáñÑÝ»ñ</t>
  </si>
  <si>
    <t>4729</t>
  </si>
  <si>
    <t>- ä³ñï³¹Çñ í×³ñÝ»ñ</t>
  </si>
  <si>
    <t>4823</t>
  </si>
  <si>
    <t>- ä³Ñáõëï³ÛÇÝ ÙÇçáóÝ»ñ</t>
  </si>
  <si>
    <t>4891</t>
  </si>
  <si>
    <t>5112</t>
  </si>
  <si>
    <t>- Þ»Ýù»ñÇ ¨ ßÇÝáõÃÛáõÝÝ»ñÇ Ï³éáõóáõÙ</t>
  </si>
  <si>
    <t>5113</t>
  </si>
  <si>
    <t>- Þ»Ýù»ñÇ ¨ ßÇÝáõÃÛáõÝÝ»ñÇ Ï³åÇï³É í»ñ³Ýáñá·áõÙ</t>
  </si>
  <si>
    <t>5121</t>
  </si>
  <si>
    <t>5129</t>
  </si>
  <si>
    <t>5134</t>
  </si>
  <si>
    <t>- Ü³Ë³·Í³Ñ»ï³½áï³Ï³Ý Í³Ëë»ñ</t>
  </si>
  <si>
    <t>8121</t>
  </si>
  <si>
    <t>8010</t>
  </si>
  <si>
    <t>ÀÜ¸²ØºÜÀ`</t>
  </si>
  <si>
    <t>8100</t>
  </si>
  <si>
    <t>². ÜºðøÆÜ ²Ô´ÚàôðÜºð</t>
  </si>
  <si>
    <t>8110</t>
  </si>
  <si>
    <t>1. öàÊ²èàô ØÆæàòÜºð</t>
  </si>
  <si>
    <t>8120</t>
  </si>
  <si>
    <t>1.2. ì³ñÏ»ñ ¨ ÷áË³ïíáõÃÛáõÝÝ»ñ (ëï³óáõÙ ¨ Ù³ñáõÙ)</t>
  </si>
  <si>
    <t>1.2.1. ì³ñÏ»ñ</t>
  </si>
  <si>
    <t>8122</t>
  </si>
  <si>
    <t xml:space="preserve">  - í³ñÏ»ñÇ ëï³óáõÙ</t>
  </si>
  <si>
    <t>9112</t>
  </si>
  <si>
    <t>8124</t>
  </si>
  <si>
    <t>³ÛÉ ³ÕµÛáõñÝ»ñÇó</t>
  </si>
  <si>
    <t>8160</t>
  </si>
  <si>
    <t>2. üÆÜ²Üê²Î²Ü ²ÎîÆìÜºð</t>
  </si>
  <si>
    <t>8161</t>
  </si>
  <si>
    <t>2.1. ´³ÅÝ»ïáÙë»ñ ¨ Ï³åÇï³ÉáõÙ ³ÛÉ Ù³ëÝ³ÏóáõÃÛáõÝ</t>
  </si>
  <si>
    <t>8164</t>
  </si>
  <si>
    <t>´³ÅÝ»ïáÙë»ñÇ »í Ï³åÇï³ÉáõÙ ³ÛÉ Ù³ëÝ³ÏóáõÃÛ³Ý Ó»éù µ»ñáõÙ</t>
  </si>
  <si>
    <t>6213</t>
  </si>
  <si>
    <t>8190</t>
  </si>
  <si>
    <t>2.3. Ð³Ù³ÛÝùÇ µÛáõç»Ç ÙÇçáóÝ»ñÇ ï³ñ»ëÏ½µÇ ³½³ï  ÙÝ³óáñ¹Á`</t>
  </si>
  <si>
    <t>8191</t>
  </si>
  <si>
    <t>2.3.1. Ð³Ù³ÛÝùÇ µÛáõç»Ç í³ñã³Ï³Ý Ù³ëÇ ÙÇçáóÝ»ñÇ ï³ñ»ëÏ½µÇ ³½³ï ÙÝ³óáñ¹</t>
  </si>
  <si>
    <t>9320</t>
  </si>
  <si>
    <t>8192</t>
  </si>
  <si>
    <t xml:space="preserve"> - »ÝÃ³Ï³ ¿ áõÕÕÙ³Ý Ñ³Ù³ÛÝùÇ µÛáõç»Ç í³ñã³Ï³Ý Ù³ëÇó Ý³Ëáñ¹ ï³ñáõÙ ýÇÝ³Ýë³íáñÙ³Ý »ÝÃ³Ï³, ë³Ï³ÛÝ ãýÇÝ³Ýë³íáñí³Í`³éÏ³ å³ñï³íáñáõÃÛáõÝÝ»ñÇ Ï³ï³ñÙ³ÝÁ</t>
  </si>
  <si>
    <t>8193</t>
  </si>
  <si>
    <t>- »ÝÃ³Ï³ ¿ áõÕÕÙ³Ý Ñ³Ù³ÛÝùÇ µÛáõç»Ç ýáÝ¹³ÛÇÝ  Ù³ë</t>
  </si>
  <si>
    <t>8194</t>
  </si>
  <si>
    <t xml:space="preserve"> 2.3.2. Ð³Ù³ÛÝùÇ µÛáõç»Ç ýáÝ¹³ÛÇÝ Ù³ëÇ ÙÇçáóÝ»ñÇ ï³ñ»ëÏ½µÇ ÙÝ³óáñ¹</t>
  </si>
  <si>
    <t>9330</t>
  </si>
  <si>
    <t>8195</t>
  </si>
  <si>
    <t>- ³é³Ýó í³ñã³Ï³Ý Ù³ëÇ ÙÇçáóÝ»ñÇ ï³ñ»ëÏ½µÇ ³½³ï ÙÝ³óáñ¹Çó ýáÝ¹³ÛÇÝ  Ù³ë Ùáõïù³·ñÙ³Ý »ÝÃ³Ï³ ·áõÙ³ñÇ</t>
  </si>
  <si>
    <t>8196</t>
  </si>
  <si>
    <t>- í³ñã³Ï³Ý Ù³ëÇ ÙÇçáóÝ»ñÇ ï³ñ»ëÏ½µÇ ³½³ï ÙÝ³óáñ¹Çó ýáÝ¹³ÛÇÝ  Ù³ë Ùáõïù³·ñÙ³Ý »ÝÃ³Ï³ ·áõÙ³ñÁ</t>
  </si>
  <si>
    <t>´Ûáõç»ï³ÛÇÝ Í³Ëë»ñÇ ·áñÍ³é³Ï³Ý ¹³ë³Ï³ñ·Ù³Ý µ³ÅÇÝÝ»ñÇ, ËÙµ»ñÇ ¨ ¹³ë»ñÇ, ÇÝãå»ë Ý³¨ µÛáõç»ï³ÛÇÝ Í³Ëë»ñÇ ïÝï»ë³·Çï³Ï³Ý ¹³ë³Ï³ñ·Ù³Ý Ñá¹í³ÍÝ»ñÇ ³Ýí³ÝáõÙÝ»ñÁ</t>
  </si>
  <si>
    <t>1. Î³é³í³ñÙ³Ý Ù³ñÙÝÇ å³Ñå³ÝáõÙ</t>
  </si>
  <si>
    <t>1. ¸ÇÙáõÙÝ»ñ, Ñ³Ûó³¹ÇÙáõÙÝ»ñ, ¹³ï³ñ³ÝÇ áñáßáõÙÝ»ñÇ ¨ í×ÇéÝ»ñÇ ¹»Ù í»ñ³ùÝÝÇã ¨ í×é³µ»Ï µáÕáùÝ»ñ Ý»ñÏ³Û³óÝ»ÉÇë ë³ÑÙ³Ýí³Í í×³ñáõÙÝ»ñ</t>
  </si>
  <si>
    <t>2. ¶áõÛùÇ ÝÏ³ïÙ³Ùµ Çñ³íáõÝùÝ»ñÇ ·ñ³ÝóÙ³Ý, ·Ý³Ñ³ïÙ³Ý  ¨ ï»Õ»Ï³ïíáõÃÛ³Ý ïñ³Ù³¹ñÙ³Ý Ñ»ï Ï³åí³Í í×³ñáõÙÝ»ñ</t>
  </si>
  <si>
    <t>1. àéá·Ù³Ý ó³ÝóÇ Ï³éáõóáõÙ ¨ í»ñ³Ýáñá·áõÙ</t>
  </si>
  <si>
    <t>1. ²Õµ³Ñ³ÝáõÃÛáõÝ ¨ ë³ÝÇï³ñ³Ï³Ý Ù³ùñáõÙ</t>
  </si>
  <si>
    <t>1. Þ»Ýù»ñÇ ¨ ßÇÝáõÃÛáõÝÝ»ñÇ Ñ»ï³½áïÙ³Ý ³ßË³ï³ÝùÝ»ñ</t>
  </si>
  <si>
    <t>1. Ü³Ë³¹åñáó³Ï³Ý  áõëáõóáõÙ</t>
  </si>
  <si>
    <t>-Ð³ïÏ³óáõÙ å³Ñõëï³ÛÇÝ ýáÝ¹Çó ýáÝ¹³ÛÇÝ µÛáõç»</t>
  </si>
  <si>
    <t>Ծանոթություն</t>
  </si>
  <si>
    <t xml:space="preserve">2026 թվական </t>
  </si>
  <si>
    <t>4727</t>
  </si>
  <si>
    <t>4655</t>
  </si>
  <si>
    <t>²ÛÉ í³ñÓ³ïñáõÃÛáõÝÝ»ñ</t>
  </si>
  <si>
    <t>¶áñÍ³éÝ³Ï³Ý ¨ µ³ÝÏ³ÛÇÝ Í³é³ÛáõÃÛáõÝÝ»ñÇ Í³Ëë»ñ</t>
  </si>
  <si>
    <t>Էներգետիկ ծառայություններ</t>
  </si>
  <si>
    <t>-Þ»Ýù»ñÇ ¨ Ï³éáõÛóÝ»ñÇ ÁÝÃ³óÇÏ Ýáñá·áõÙ ¨ å³Ñå³ÝáõÙ</t>
  </si>
  <si>
    <t xml:space="preserve"> ÜíÇñ³ïíáõÃÛáõÝÝ»ñ ³ÛÉ ß³ÑáõÛÃ ãÑ»ï³åÝ¹áÕ Ï³½Ù³Ï»ñåáõÃÛáõÝÝ»ñÇÝ</t>
  </si>
  <si>
    <t>Այլ վարձատրություններ</t>
  </si>
  <si>
    <t>Ներքին գործուղումներ</t>
  </si>
  <si>
    <t>Ընդհանուր բնույթի այլ ծառայություններ</t>
  </si>
  <si>
    <t>Հատուկ նպատակային այլ նյութեր</t>
  </si>
  <si>
    <t>Ընթացիկ դրամաշնորհեր պետական և համայնքային ոչ առևտրային կազմակերպություններին</t>
  </si>
  <si>
    <t>Նվիրատվություններ այլ շահույթ չհետապնդող կազմակերպություններին</t>
  </si>
  <si>
    <t>ì³ñã³Ï³Ý ë³ñù³íáñáõÙÝ»ñ</t>
  </si>
  <si>
    <t>Այլ մեքենաներ և սարքավորումներ</t>
  </si>
  <si>
    <t>Ð³ë³ñ³Ï³Ï³Ý Ï³ñ·, ³Ýíï³Ý·áõÃÛáõÝ ¨ ¹³ï³Ï³Ý ·áñÍáõÝ»áõÃÛáõÝ</t>
  </si>
  <si>
    <t>öñÏ³ñ³ñ Í³é³ÛáõÃÛáõÝ</t>
  </si>
  <si>
    <t>¸³ï³Ï³Ý ·áñÍáõÝ»áõÃÛáõÝ ¨ Çñ³í³Ï³Ý å³ßïå³ÝáõÃÛáõÝ</t>
  </si>
  <si>
    <t>¸³ï³ñ³ÝÝ»ñ</t>
  </si>
  <si>
    <t>Գյուղատնտեսություն</t>
  </si>
  <si>
    <t>Ø³ëÝ³·Çï³Ï³Ý Í³é³ÛáõÃÛáõÝÝ»ñ</t>
  </si>
  <si>
    <t>ÀÝÃ³óÇÏ ¹ñ³Ù³ßÝáñÑÝ»ñ å»ï³Ï³Ý ¨ Ñ³Ù³ÛÝù³ÛÇÝ áã ³é¨ïñ³ÛÇÝ Ï³½Ù³Ï»ñåáõÃÛáõÝÝ»ñÇÝ</t>
  </si>
  <si>
    <t>Նյութեր և պարագաներ</t>
  </si>
  <si>
    <t>1. ÊáÕáí³Ï³ß³ñ»ñÇ Ï³éáõóáõÙ ¨ í»ñ³Ï³éáõóáõÙ</t>
  </si>
  <si>
    <t>æñ³Ù³ï³Ï³ñ³ñáõÙ</t>
  </si>
  <si>
    <t>îñ³Ýëåáñï³ÛÇÝ ë³ñù³íáñáõÙÝ»ñ</t>
  </si>
  <si>
    <t xml:space="preserve"> Î³åÇï³É ¹ñ³Ù³ßÝáñÑÝ»ñ å»ï³Ï³Ý ¨ Ñ³Ù³ÛÝù³ÛÇÝ áã ³é¨ïñ³ÛÇÝ Ï³½Ù³Ï»ñåáõÃÛáõÝÝ»ñÇÝ</t>
  </si>
  <si>
    <t>ÎñÃ³Ï³Ý, Ùß³ÏáõÃ³ÛÇÝ  ¨ ëåáñï³ÛÇÝ Ýå³ëïÝ»ñ µÛáõç»Çó</t>
  </si>
  <si>
    <t>Ð³Ý·Çëï, Ùß³ÏáõÛÃ ¨ ÏñáÝ</t>
  </si>
  <si>
    <t>´³ñÓñ³·ÛáõÝ ÏñÃáõÃÛáõÝ</t>
  </si>
  <si>
    <t>´³ñÓñ³·ÛáõÝ Ù³ëÝ³·Çï³Ï³Ý ÏñÃáõÃÛáõÝ</t>
  </si>
  <si>
    <t>²ÛÉ Ýå³ëïÝ»ñ µÛáõç»Çó</t>
  </si>
  <si>
    <t>ÐáõÕ³ñÏ³íáñáõÃÛ³Ý Ýå³ëïÝ»ñ µÛáõç»Çó</t>
  </si>
  <si>
    <t xml:space="preserve"> </t>
  </si>
  <si>
    <t>Այլ ¹áï³óÇ³Ý»ñ</t>
  </si>
  <si>
    <t>Օրենքով սահմանված դեպքերում համայնքային հիմնարկների կողմից առանց տեղական տուրքի գանձման մատուցվող ծառայությունների</t>
  </si>
  <si>
    <t>2.6 Ð³Ù³ÛÝùÇ µÛáõç»Ç Ñ³ßíáõÙ ÙÇçáóÝ»ñÇ ÙÝ³óáñ¹Ý»ñÁ Ñ³ßí»ïáõ Å³Ù³ÝÏ³Ñ³ïí³ÍáõÙ</t>
  </si>
  <si>
    <t xml:space="preserve">2027 թվական </t>
  </si>
  <si>
    <t>ä»ï³Ï³Ý µÛáõç»Çó ïñ³Ù³¹ñíáÕ այլ դոտացիաներ (տող 1253+տող 1254)այդ թվում՝</t>
  </si>
  <si>
    <t>ՊԱՇՏՊԱՆՈՒԹՅՈՒՆ,այդթվում՝</t>
  </si>
  <si>
    <t>02</t>
  </si>
  <si>
    <t>Քաղաքացիական պաշտպանություն, որից</t>
  </si>
  <si>
    <t>2024 փաստացի</t>
  </si>
  <si>
    <t xml:space="preserve">2025 հաստատված </t>
  </si>
  <si>
    <t xml:space="preserve">2028 թվական </t>
  </si>
  <si>
    <t>ՀՀ համայնքների միջնաժամկետ ծախսերի ծրագրի 2026-2028թթ. վարչական և ֆոնդային մասերի եկամուտները` ըստ ձևավորման աղբյուրների</t>
  </si>
  <si>
    <t xml:space="preserve">ՀՀ համայնքների 2026-2028 թթ. միջնաժամկետ ծախսերի ծրագրերի դեֆիցիտի (պակացուրդի) ֆինանսավորումը ըստ աղբյուրների                                                </t>
  </si>
  <si>
    <t xml:space="preserve"> 2026թ կանխատեսված և 2025թ. հաստատված բյուջեի տարբերություն</t>
  </si>
  <si>
    <t xml:space="preserve">2027թվական </t>
  </si>
  <si>
    <t>2026թ կանխատեսված և 2025թ. հաստատված բյուջեի տարբերության վերաբերյալ հիմնավորումներ</t>
  </si>
  <si>
    <t>ՀՀ համայնքների 2026-2028թթ. միջնաժամկետ ծախսերի ծրագրերի վարչական և ֆոնդային մասերի տարեկան հատկացումները ըստ` բյուջետային ծախսերի գործառական դասակարգման բաժինների, խմբերի, դասերի և տնտեսագիտական դասակարգման հոդվածների</t>
  </si>
  <si>
    <t xml:space="preserve"> -êáõµëÇ¹Ç³Ý»ñ áã-ýÇÝ³Ýë³Ï³Ý å»ï³Ï³Ý (h³Ù³ÛÝù³ÛÇÝ) Ï³½Ù³Ï»ñåáõÃÛáõÝÝ»ñÇÝ </t>
  </si>
  <si>
    <t>Հիմք՝ ՀՀ Հարկային օրենսգրք։ Կանխատեսումների ժամանակ հաշվի են առնվել  բազաների ճշտումները,նախորդ տարիների հարկերի գանձելիության մակարդակը,ապառքները և գերավճարները։ Անշարժ գույքի հարկի դրական տարբերությունը պայմանավորված է հարկի գումարի տոկոսային ավելացումով։</t>
  </si>
  <si>
    <t>Հիմք՝ «Տեղական տուրքերի և վճարների մասին» ՀՀ օրենք։ Խոշորացված համայնքի վարչական տարածքում իրականացվում է ամենամյա  տեղական տուրք վճարողների  բազայի ճշգրտում, գույքագրում և գնահատում, որը ապահովում է պլանի աճ։</t>
  </si>
  <si>
    <t>Հիմք՝ «Պետական տուրքի մասին» ՀՀ օրենքը։ Պլանային թվերը  կանխատեսելիս հիմք է ընդունվել նախորդ տարիների փաստացի մուտքերի հավաքագրման ցուցանիշներ</t>
  </si>
  <si>
    <t xml:space="preserve">ՀՀ համայնքների բյուջեներին «Ֆինանսական համահարթեցման մասին ՀՀ օրենքով դոտացիաներ տրամադրելու նպատակով  ՀՀ  պետական բյուջեի մասին օրենքներով նախատեսված հատկացումներ </t>
  </si>
  <si>
    <t xml:space="preserve">  Հայաստանի Հանրապետության բյուջետային համակարգի մասին օրենք,  «Տեղական տուրքերի և վճարների մասին  օրենք, գործող և նոր կնքված պայմանագրեր, ապառքներ,</t>
  </si>
  <si>
    <t>Թվերը 
կանխատեսելի չեն։</t>
  </si>
  <si>
    <t>Տարբերությունը  կատարվել է աշխատավարձի ֆոնդը հաշվարկելիս։</t>
  </si>
  <si>
    <t>Կանխատեսվել է հաշվի առնելով 2026-2028 թվականների համար նախատեսվող կապիտալ ծախսերը։ Բյուջեն հաստատելիս այս թվերը կփոխվեն՝ տարեսկզբի մնացորդի համամասնությամբ։</t>
  </si>
  <si>
    <r>
      <t>Տարբերությունը հիմնավորվում է օրենսդրությամբ՝ փոփոխվում է վարչական բյուջեի եկամուտներ</t>
    </r>
    <r>
      <rPr>
        <b/>
        <sz val="8"/>
        <rFont val="Arial Armenian"/>
        <family val="2"/>
      </rPr>
      <t>ի</t>
    </r>
    <r>
      <rPr>
        <sz val="8"/>
        <rFont val="Arial Armenian"/>
      </rPr>
      <t xml:space="preserve"> ավելացման հաշվին</t>
    </r>
  </si>
  <si>
    <t xml:space="preserve">           Հավելված 1                                                          Նաիրի համայնքի ավագանու 2025 թվականի  սեպտեմբերի 12-ի N 134-Ա որոշման </t>
  </si>
  <si>
    <t xml:space="preserve">                           Հավելված 2                            Նաիրի համայնքի ավագանու 2025 թվականի սեպտեմբերի 12-ի N 134-Ա որոշման </t>
  </si>
  <si>
    <t xml:space="preserve">        Հավելված 3           Նաիրի համայնքի ավագանու 2025 թվականի  սեպտեմբերի 12-ի N 134-Ա  որոշման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</si>
</sst>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1" formatCode="_(* #,##0.00_);_(* \(#,##0.00\);_(* &quot;-&quot;??_);_(@_)"/>
    <numFmt numFmtId="180" formatCode="#,##0.0\ ;\(#,##0.0\)"/>
    <numFmt numFmtId="185" formatCode="#,##0.0"/>
    <numFmt numFmtId="187" formatCode="0.0"/>
    <numFmt numFmtId="188" formatCode="0.000"/>
  </numFmts>
  <fonts count="21" x14ac:knownFonts="1">
    <font>
      <sz val="8"/>
      <name val="Arial Armenian"/>
    </font>
    <font>
      <sz val="8"/>
      <name val="Arial Armenian"/>
      <family val="2"/>
    </font>
    <font>
      <sz val="12"/>
      <name val="Arial Armenian"/>
      <family val="2"/>
    </font>
    <font>
      <sz val="10"/>
      <name val="Arial"/>
      <family val="2"/>
    </font>
    <font>
      <sz val="8"/>
      <name val="Arial LatArm"/>
      <family val="2"/>
    </font>
    <font>
      <b/>
      <sz val="8"/>
      <name val="Arial LatArm"/>
      <family val="2"/>
    </font>
    <font>
      <sz val="12"/>
      <name val="Arial LatArm"/>
      <family val="2"/>
    </font>
    <font>
      <b/>
      <i/>
      <sz val="8"/>
      <name val="Arial LatArm"/>
      <family val="2"/>
    </font>
    <font>
      <i/>
      <sz val="8"/>
      <name val="Arial LatArm"/>
      <family val="2"/>
    </font>
    <font>
      <sz val="8"/>
      <name val="Arial Armenian"/>
      <family val="2"/>
    </font>
    <font>
      <b/>
      <sz val="9"/>
      <name val="Arial LatArm"/>
      <family val="2"/>
    </font>
    <font>
      <sz val="9"/>
      <name val="Arial Armenian"/>
      <family val="2"/>
    </font>
    <font>
      <sz val="9"/>
      <name val="Arial LatArm"/>
      <family val="2"/>
    </font>
    <font>
      <b/>
      <i/>
      <sz val="9"/>
      <name val="Arial LatArm"/>
      <family val="2"/>
    </font>
    <font>
      <sz val="11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sz val="11"/>
      <name val="Calibri"/>
      <family val="2"/>
      <charset val="204"/>
    </font>
    <font>
      <sz val="9"/>
      <name val="Calibri"/>
      <family val="2"/>
      <charset val="204"/>
    </font>
    <font>
      <b/>
      <sz val="8"/>
      <name val="Arial Armenian"/>
      <family val="2"/>
    </font>
    <font>
      <b/>
      <sz val="12"/>
      <name val="Arial Armenian"/>
      <family val="2"/>
    </font>
    <font>
      <b/>
      <u/>
      <sz val="8"/>
      <name val="Arial LatArm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/>
      <right style="hair">
        <color rgb="FFFFFFFF"/>
      </right>
      <top/>
      <bottom/>
      <diagonal/>
    </border>
  </borders>
  <cellStyleXfs count="4">
    <xf numFmtId="0" fontId="0" fillId="0" borderId="0"/>
    <xf numFmtId="0" fontId="14" fillId="0" borderId="23" applyNumberFormat="0" applyFont="0" applyFill="0" applyAlignment="0" applyProtection="0"/>
    <xf numFmtId="171" fontId="3" fillId="0" borderId="0" applyFont="0" applyFill="0" applyBorder="0" applyAlignment="0" applyProtection="0"/>
    <xf numFmtId="0" fontId="3" fillId="0" borderId="0"/>
  </cellStyleXfs>
  <cellXfs count="209">
    <xf numFmtId="0" fontId="0" fillId="0" borderId="0" xfId="0"/>
    <xf numFmtId="180" fontId="0" fillId="0" borderId="0" xfId="0" applyNumberFormat="1" applyAlignment="1">
      <alignment horizontal="righ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 wrapText="1"/>
    </xf>
    <xf numFmtId="180" fontId="0" fillId="0" borderId="0" xfId="0" applyNumberFormat="1" applyAlignment="1">
      <alignment horizontal="center" vertical="top"/>
    </xf>
    <xf numFmtId="0" fontId="0" fillId="0" borderId="0" xfId="0" applyAlignment="1">
      <alignment vertical="center"/>
    </xf>
    <xf numFmtId="180" fontId="0" fillId="0" borderId="0" xfId="0" applyNumberFormat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/>
    </xf>
    <xf numFmtId="180" fontId="4" fillId="0" borderId="2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180" fontId="4" fillId="0" borderId="0" xfId="0" applyNumberFormat="1" applyFont="1" applyAlignment="1">
      <alignment horizontal="right" vertical="top"/>
    </xf>
    <xf numFmtId="180" fontId="4" fillId="0" borderId="0" xfId="0" applyNumberFormat="1" applyFont="1" applyAlignment="1">
      <alignment horizontal="right" vertical="center"/>
    </xf>
    <xf numFmtId="0" fontId="7" fillId="0" borderId="2" xfId="0" applyFont="1" applyBorder="1" applyAlignment="1">
      <alignment horizontal="left" vertical="center" wrapText="1"/>
    </xf>
    <xf numFmtId="180" fontId="4" fillId="0" borderId="5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180" fontId="5" fillId="0" borderId="2" xfId="0" applyNumberFormat="1" applyFont="1" applyBorder="1" applyAlignment="1">
      <alignment horizontal="center" vertical="center" wrapText="1"/>
    </xf>
    <xf numFmtId="180" fontId="5" fillId="0" borderId="2" xfId="0" applyNumberFormat="1" applyFont="1" applyBorder="1" applyAlignment="1">
      <alignment horizontal="right" vertical="center" wrapText="1"/>
    </xf>
    <xf numFmtId="180" fontId="7" fillId="0" borderId="2" xfId="0" applyNumberFormat="1" applyFont="1" applyBorder="1" applyAlignment="1">
      <alignment horizontal="left" vertical="center" wrapText="1"/>
    </xf>
    <xf numFmtId="180" fontId="7" fillId="0" borderId="2" xfId="0" applyNumberFormat="1" applyFont="1" applyBorder="1" applyAlignment="1">
      <alignment horizontal="right" vertical="center" wrapText="1"/>
    </xf>
    <xf numFmtId="180" fontId="7" fillId="0" borderId="2" xfId="0" applyNumberFormat="1" applyFont="1" applyBorder="1" applyAlignment="1">
      <alignment horizontal="center" vertical="center"/>
    </xf>
    <xf numFmtId="180" fontId="7" fillId="0" borderId="2" xfId="0" applyNumberFormat="1" applyFont="1" applyBorder="1" applyAlignment="1">
      <alignment horizontal="left" vertical="top" wrapText="1"/>
    </xf>
    <xf numFmtId="180" fontId="7" fillId="0" borderId="2" xfId="0" applyNumberFormat="1" applyFont="1" applyBorder="1" applyAlignment="1">
      <alignment horizontal="center" vertical="top"/>
    </xf>
    <xf numFmtId="180" fontId="7" fillId="0" borderId="2" xfId="0" applyNumberFormat="1" applyFont="1" applyBorder="1" applyAlignment="1">
      <alignment horizontal="right" vertical="top" wrapText="1"/>
    </xf>
    <xf numFmtId="0" fontId="9" fillId="0" borderId="6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/>
    <xf numFmtId="0" fontId="0" fillId="0" borderId="7" xfId="0" applyBorder="1"/>
    <xf numFmtId="2" fontId="4" fillId="0" borderId="2" xfId="0" applyNumberFormat="1" applyFont="1" applyBorder="1" applyAlignment="1">
      <alignment horizontal="center" vertical="top"/>
    </xf>
    <xf numFmtId="2" fontId="10" fillId="0" borderId="2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top"/>
    </xf>
    <xf numFmtId="2" fontId="4" fillId="0" borderId="2" xfId="0" applyNumberFormat="1" applyFont="1" applyBorder="1" applyAlignment="1">
      <alignment horizontal="right" vertical="center"/>
    </xf>
    <xf numFmtId="2" fontId="4" fillId="0" borderId="2" xfId="0" applyNumberFormat="1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right" vertical="center"/>
    </xf>
    <xf numFmtId="187" fontId="5" fillId="0" borderId="2" xfId="0" applyNumberFormat="1" applyFont="1" applyBorder="1" applyAlignment="1">
      <alignment horizontal="center" wrapText="1"/>
    </xf>
    <xf numFmtId="187" fontId="5" fillId="0" borderId="2" xfId="0" applyNumberFormat="1" applyFont="1" applyBorder="1" applyAlignment="1">
      <alignment horizontal="center"/>
    </xf>
    <xf numFmtId="187" fontId="7" fillId="0" borderId="2" xfId="0" applyNumberFormat="1" applyFont="1" applyBorder="1" applyAlignment="1">
      <alignment horizontal="center"/>
    </xf>
    <xf numFmtId="187" fontId="7" fillId="0" borderId="2" xfId="0" applyNumberFormat="1" applyFont="1" applyBorder="1" applyAlignment="1">
      <alignment horizontal="right" vertical="center"/>
    </xf>
    <xf numFmtId="187" fontId="5" fillId="0" borderId="2" xfId="0" applyNumberFormat="1" applyFont="1" applyBorder="1" applyAlignment="1">
      <alignment horizontal="right" vertical="center"/>
    </xf>
    <xf numFmtId="180" fontId="5" fillId="0" borderId="2" xfId="0" applyNumberFormat="1" applyFont="1" applyBorder="1" applyAlignment="1">
      <alignment horizontal="center" vertical="top"/>
    </xf>
    <xf numFmtId="187" fontId="7" fillId="0" borderId="2" xfId="0" applyNumberFormat="1" applyFont="1" applyBorder="1" applyAlignment="1">
      <alignment horizontal="center" wrapText="1"/>
    </xf>
    <xf numFmtId="180" fontId="5" fillId="0" borderId="2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top"/>
    </xf>
    <xf numFmtId="180" fontId="18" fillId="0" borderId="0" xfId="0" applyNumberFormat="1" applyFont="1" applyAlignment="1">
      <alignment horizontal="center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187" fontId="5" fillId="0" borderId="5" xfId="0" applyNumberFormat="1" applyFont="1" applyBorder="1" applyAlignment="1">
      <alignment horizontal="center"/>
    </xf>
    <xf numFmtId="0" fontId="18" fillId="0" borderId="0" xfId="0" applyFont="1" applyAlignment="1">
      <alignment horizontal="center" vertical="top"/>
    </xf>
    <xf numFmtId="180" fontId="18" fillId="0" borderId="0" xfId="0" applyNumberFormat="1" applyFont="1" applyAlignment="1">
      <alignment horizontal="center" vertical="top"/>
    </xf>
    <xf numFmtId="180" fontId="18" fillId="0" borderId="0" xfId="0" applyNumberFormat="1" applyFont="1" applyAlignment="1">
      <alignment horizontal="left" vertical="top" wrapText="1"/>
    </xf>
    <xf numFmtId="180" fontId="18" fillId="0" borderId="0" xfId="0" applyNumberFormat="1" applyFont="1" applyAlignment="1">
      <alignment horizontal="right" vertical="top"/>
    </xf>
    <xf numFmtId="0" fontId="5" fillId="0" borderId="0" xfId="0" applyFont="1" applyAlignment="1">
      <alignment horizontal="center" vertical="top"/>
    </xf>
    <xf numFmtId="180" fontId="5" fillId="0" borderId="0" xfId="0" applyNumberFormat="1" applyFont="1" applyAlignment="1">
      <alignment horizontal="center" vertical="top"/>
    </xf>
    <xf numFmtId="180" fontId="5" fillId="0" borderId="0" xfId="0" applyNumberFormat="1" applyFont="1" applyAlignment="1">
      <alignment horizontal="left" vertical="top" wrapText="1"/>
    </xf>
    <xf numFmtId="180" fontId="5" fillId="0" borderId="0" xfId="0" applyNumberFormat="1" applyFont="1" applyAlignment="1">
      <alignment horizontal="right" vertical="top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top"/>
    </xf>
    <xf numFmtId="187" fontId="5" fillId="0" borderId="2" xfId="0" applyNumberFormat="1" applyFont="1" applyBorder="1" applyAlignment="1">
      <alignment horizontal="center" vertical="top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180" fontId="5" fillId="0" borderId="2" xfId="0" applyNumberFormat="1" applyFont="1" applyBorder="1" applyAlignment="1">
      <alignment horizontal="left" vertical="top" wrapText="1"/>
    </xf>
    <xf numFmtId="180" fontId="5" fillId="0" borderId="2" xfId="0" applyNumberFormat="1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left" vertical="top" wrapText="1"/>
    </xf>
    <xf numFmtId="49" fontId="5" fillId="0" borderId="2" xfId="0" applyNumberFormat="1" applyFont="1" applyBorder="1" applyAlignment="1">
      <alignment horizontal="left" vertical="center" wrapText="1"/>
    </xf>
    <xf numFmtId="180" fontId="7" fillId="0" borderId="2" xfId="0" applyNumberFormat="1" applyFont="1" applyBorder="1" applyAlignment="1">
      <alignment horizontal="center" vertical="center" wrapText="1"/>
    </xf>
    <xf numFmtId="180" fontId="20" fillId="0" borderId="2" xfId="0" applyNumberFormat="1" applyFont="1" applyBorder="1" applyAlignment="1">
      <alignment horizontal="left" vertical="top" wrapText="1"/>
    </xf>
    <xf numFmtId="49" fontId="7" fillId="0" borderId="2" xfId="0" applyNumberFormat="1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180" fontId="5" fillId="0" borderId="5" xfId="0" applyNumberFormat="1" applyFont="1" applyBorder="1" applyAlignment="1">
      <alignment horizontal="center" vertical="top"/>
    </xf>
    <xf numFmtId="180" fontId="5" fillId="0" borderId="5" xfId="0" applyNumberFormat="1" applyFont="1" applyBorder="1" applyAlignment="1">
      <alignment horizontal="left" vertical="top" wrapText="1"/>
    </xf>
    <xf numFmtId="187" fontId="7" fillId="0" borderId="2" xfId="0" applyNumberFormat="1" applyFont="1" applyBorder="1" applyAlignment="1">
      <alignment horizontal="right"/>
    </xf>
    <xf numFmtId="187" fontId="5" fillId="0" borderId="2" xfId="0" applyNumberFormat="1" applyFont="1" applyBorder="1" applyAlignment="1">
      <alignment horizontal="righ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180" fontId="11" fillId="0" borderId="0" xfId="0" applyNumberFormat="1" applyFont="1" applyAlignment="1">
      <alignment horizontal="right" vertical="center"/>
    </xf>
    <xf numFmtId="0" fontId="11" fillId="0" borderId="0" xfId="0" applyFont="1"/>
    <xf numFmtId="0" fontId="11" fillId="0" borderId="0" xfId="0" applyFont="1" applyAlignment="1">
      <alignment vertical="center"/>
    </xf>
    <xf numFmtId="180" fontId="12" fillId="0" borderId="0" xfId="0" applyNumberFormat="1" applyFont="1" applyAlignment="1">
      <alignment horizontal="right" vertical="center"/>
    </xf>
    <xf numFmtId="0" fontId="11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0" fontId="12" fillId="0" borderId="3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/>
    </xf>
    <xf numFmtId="187" fontId="10" fillId="0" borderId="2" xfId="0" applyNumberFormat="1" applyFont="1" applyBorder="1" applyAlignment="1">
      <alignment horizontal="center" vertical="center"/>
    </xf>
    <xf numFmtId="180" fontId="10" fillId="0" borderId="2" xfId="0" applyNumberFormat="1" applyFont="1" applyBorder="1" applyAlignment="1">
      <alignment horizontal="right" vertical="center"/>
    </xf>
    <xf numFmtId="4" fontId="10" fillId="0" borderId="2" xfId="0" applyNumberFormat="1" applyFont="1" applyBorder="1" applyAlignment="1">
      <alignment horizontal="right" vertical="center"/>
    </xf>
    <xf numFmtId="3" fontId="10" fillId="0" borderId="2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vertical="center"/>
    </xf>
    <xf numFmtId="0" fontId="12" fillId="0" borderId="2" xfId="0" applyFont="1" applyBorder="1" applyAlignment="1">
      <alignment horizontal="left" vertical="center" wrapText="1"/>
    </xf>
    <xf numFmtId="180" fontId="12" fillId="0" borderId="2" xfId="0" applyNumberFormat="1" applyFont="1" applyBorder="1" applyAlignment="1">
      <alignment horizontal="right" vertical="center"/>
    </xf>
    <xf numFmtId="187" fontId="12" fillId="0" borderId="2" xfId="0" applyNumberFormat="1" applyFont="1" applyBorder="1" applyAlignment="1">
      <alignment horizontal="center" vertical="center"/>
    </xf>
    <xf numFmtId="187" fontId="12" fillId="0" borderId="2" xfId="0" applyNumberFormat="1" applyFont="1" applyBorder="1" applyAlignment="1">
      <alignment horizontal="right" vertical="center"/>
    </xf>
    <xf numFmtId="185" fontId="10" fillId="0" borderId="2" xfId="0" applyNumberFormat="1" applyFont="1" applyBorder="1" applyAlignment="1">
      <alignment horizontal="right" vertical="center"/>
    </xf>
    <xf numFmtId="185" fontId="12" fillId="0" borderId="2" xfId="0" applyNumberFormat="1" applyFont="1" applyBorder="1" applyAlignment="1">
      <alignment horizontal="right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180" fontId="12" fillId="0" borderId="5" xfId="0" applyNumberFormat="1" applyFont="1" applyBorder="1" applyAlignment="1">
      <alignment horizontal="right" vertical="center"/>
    </xf>
    <xf numFmtId="0" fontId="11" fillId="0" borderId="7" xfId="0" applyFont="1" applyBorder="1" applyAlignment="1">
      <alignment vertical="center"/>
    </xf>
    <xf numFmtId="0" fontId="12" fillId="0" borderId="0" xfId="0" applyFont="1" applyAlignment="1">
      <alignment horizontal="center" vertical="top"/>
    </xf>
    <xf numFmtId="0" fontId="12" fillId="0" borderId="0" xfId="0" applyFont="1" applyAlignment="1">
      <alignment horizontal="left" vertical="top" wrapText="1"/>
    </xf>
    <xf numFmtId="180" fontId="12" fillId="0" borderId="0" xfId="0" applyNumberFormat="1" applyFont="1" applyAlignment="1">
      <alignment horizontal="right"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top" wrapText="1"/>
    </xf>
    <xf numFmtId="180" fontId="11" fillId="0" borderId="0" xfId="0" applyNumberFormat="1" applyFont="1" applyAlignment="1">
      <alignment horizontal="right" vertical="top"/>
    </xf>
    <xf numFmtId="180" fontId="2" fillId="0" borderId="0" xfId="0" applyNumberFormat="1" applyFont="1" applyAlignment="1">
      <alignment vertical="center"/>
    </xf>
    <xf numFmtId="2" fontId="10" fillId="0" borderId="2" xfId="0" applyNumberFormat="1" applyFont="1" applyBorder="1" applyAlignment="1">
      <alignment horizontal="center" vertical="center"/>
    </xf>
    <xf numFmtId="2" fontId="12" fillId="0" borderId="2" xfId="0" applyNumberFormat="1" applyFont="1" applyBorder="1" applyAlignment="1">
      <alignment horizontal="center" vertical="center"/>
    </xf>
    <xf numFmtId="2" fontId="12" fillId="0" borderId="5" xfId="0" applyNumberFormat="1" applyFont="1" applyBorder="1" applyAlignment="1">
      <alignment horizontal="center" vertical="center"/>
    </xf>
    <xf numFmtId="2" fontId="12" fillId="0" borderId="2" xfId="0" applyNumberFormat="1" applyFont="1" applyBorder="1" applyAlignment="1">
      <alignment horizontal="right" vertical="center"/>
    </xf>
    <xf numFmtId="2" fontId="13" fillId="0" borderId="2" xfId="0" applyNumberFormat="1" applyFont="1" applyBorder="1" applyAlignment="1">
      <alignment horizontal="right" vertical="center"/>
    </xf>
    <xf numFmtId="2" fontId="12" fillId="0" borderId="5" xfId="0" applyNumberFormat="1" applyFont="1" applyBorder="1" applyAlignment="1">
      <alignment horizontal="right" vertical="center"/>
    </xf>
    <xf numFmtId="4" fontId="4" fillId="0" borderId="5" xfId="0" applyNumberFormat="1" applyFont="1" applyBorder="1" applyAlignment="1">
      <alignment horizontal="right" vertical="center"/>
    </xf>
    <xf numFmtId="180" fontId="4" fillId="0" borderId="9" xfId="0" applyNumberFormat="1" applyFont="1" applyBorder="1" applyAlignment="1">
      <alignment horizontal="right" vertical="center"/>
    </xf>
    <xf numFmtId="180" fontId="4" fillId="0" borderId="10" xfId="0" applyNumberFormat="1" applyFont="1" applyBorder="1" applyAlignment="1">
      <alignment horizontal="right" vertical="center"/>
    </xf>
    <xf numFmtId="180" fontId="4" fillId="0" borderId="11" xfId="0" applyNumberFormat="1" applyFont="1" applyBorder="1" applyAlignment="1">
      <alignment horizontal="right" vertical="center"/>
    </xf>
    <xf numFmtId="0" fontId="0" fillId="0" borderId="11" xfId="0" applyBorder="1"/>
    <xf numFmtId="188" fontId="10" fillId="0" borderId="2" xfId="0" applyNumberFormat="1" applyFont="1" applyBorder="1" applyAlignment="1">
      <alignment horizontal="center" vertical="center"/>
    </xf>
    <xf numFmtId="187" fontId="4" fillId="0" borderId="2" xfId="0" applyNumberFormat="1" applyFont="1" applyBorder="1" applyAlignment="1">
      <alignment horizontal="center"/>
    </xf>
    <xf numFmtId="187" fontId="4" fillId="0" borderId="2" xfId="0" applyNumberFormat="1" applyFont="1" applyBorder="1" applyAlignment="1">
      <alignment horizontal="right" vertical="center"/>
    </xf>
    <xf numFmtId="180" fontId="17" fillId="0" borderId="0" xfId="0" applyNumberFormat="1" applyFont="1" applyAlignment="1">
      <alignment horizontal="left" vertical="center" wrapText="1"/>
    </xf>
    <xf numFmtId="0" fontId="9" fillId="0" borderId="12" xfId="0" applyFon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18" fillId="0" borderId="6" xfId="0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wrapText="1"/>
    </xf>
    <xf numFmtId="0" fontId="0" fillId="0" borderId="12" xfId="0" applyBorder="1"/>
    <xf numFmtId="0" fontId="0" fillId="0" borderId="2" xfId="0" applyBorder="1"/>
    <xf numFmtId="187" fontId="5" fillId="0" borderId="2" xfId="0" applyNumberFormat="1" applyFont="1" applyBorder="1" applyAlignment="1"/>
    <xf numFmtId="187" fontId="7" fillId="0" borderId="2" xfId="0" applyNumberFormat="1" applyFont="1" applyBorder="1" applyAlignment="1"/>
    <xf numFmtId="187" fontId="5" fillId="0" borderId="5" xfId="0" applyNumberFormat="1" applyFont="1" applyBorder="1" applyAlignment="1">
      <alignment horizontal="right"/>
    </xf>
    <xf numFmtId="0" fontId="11" fillId="0" borderId="0" xfId="0" applyFont="1" applyAlignment="1">
      <alignment horizontal="center" vertical="center"/>
    </xf>
    <xf numFmtId="0" fontId="12" fillId="0" borderId="2" xfId="0" applyNumberFormat="1" applyFont="1" applyBorder="1" applyAlignment="1">
      <alignment horizontal="center" vertical="center"/>
    </xf>
    <xf numFmtId="180" fontId="12" fillId="0" borderId="15" xfId="0" applyNumberFormat="1" applyFont="1" applyBorder="1" applyAlignment="1">
      <alignment horizontal="center" vertical="center"/>
    </xf>
    <xf numFmtId="0" fontId="12" fillId="0" borderId="18" xfId="0" applyNumberFormat="1" applyFont="1" applyBorder="1" applyAlignment="1">
      <alignment horizontal="center" vertical="center"/>
    </xf>
    <xf numFmtId="0" fontId="12" fillId="0" borderId="19" xfId="0" applyNumberFormat="1" applyFont="1" applyBorder="1" applyAlignment="1">
      <alignment horizontal="center" vertical="center"/>
    </xf>
    <xf numFmtId="0" fontId="12" fillId="0" borderId="20" xfId="0" applyNumberFormat="1" applyFont="1" applyBorder="1" applyAlignment="1">
      <alignment horizontal="center" vertical="center"/>
    </xf>
    <xf numFmtId="0" fontId="12" fillId="0" borderId="21" xfId="0" applyNumberFormat="1" applyFont="1" applyBorder="1" applyAlignment="1">
      <alignment horizontal="center" vertical="center"/>
    </xf>
    <xf numFmtId="0" fontId="15" fillId="0" borderId="0" xfId="1" applyFont="1" applyFill="1" applyBorder="1" applyAlignment="1">
      <alignment horizontal="center" vertical="center" wrapText="1"/>
    </xf>
    <xf numFmtId="0" fontId="15" fillId="0" borderId="24" xfId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80" fontId="12" fillId="0" borderId="16" xfId="0" applyNumberFormat="1" applyFont="1" applyBorder="1" applyAlignment="1">
      <alignment horizontal="center" vertical="center"/>
    </xf>
    <xf numFmtId="180" fontId="12" fillId="0" borderId="17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180" fontId="12" fillId="0" borderId="15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180" fontId="4" fillId="0" borderId="15" xfId="0" applyNumberFormat="1" applyFont="1" applyBorder="1" applyAlignment="1">
      <alignment horizontal="center" vertical="center" wrapText="1"/>
    </xf>
    <xf numFmtId="0" fontId="4" fillId="0" borderId="15" xfId="0" applyNumberFormat="1" applyFont="1" applyBorder="1" applyAlignment="1">
      <alignment horizontal="center" vertical="center"/>
    </xf>
    <xf numFmtId="180" fontId="4" fillId="0" borderId="15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180" fontId="17" fillId="0" borderId="0" xfId="0" applyNumberFormat="1" applyFont="1" applyAlignment="1">
      <alignment horizontal="left" vertical="center" wrapText="1"/>
    </xf>
    <xf numFmtId="180" fontId="16" fillId="0" borderId="0" xfId="0" applyNumberFormat="1" applyFont="1" applyAlignment="1">
      <alignment horizontal="left" vertical="center" wrapText="1"/>
    </xf>
    <xf numFmtId="0" fontId="4" fillId="0" borderId="1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0" fontId="1" fillId="0" borderId="21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80" fontId="5" fillId="0" borderId="15" xfId="0" applyNumberFormat="1" applyFont="1" applyBorder="1" applyAlignment="1">
      <alignment horizontal="center" vertical="center" wrapText="1"/>
    </xf>
    <xf numFmtId="180" fontId="5" fillId="0" borderId="2" xfId="0" applyNumberFormat="1" applyFont="1" applyBorder="1" applyAlignment="1">
      <alignment horizontal="center" vertical="center" wrapText="1"/>
    </xf>
    <xf numFmtId="180" fontId="5" fillId="0" borderId="15" xfId="0" applyNumberFormat="1" applyFont="1" applyBorder="1" applyAlignment="1">
      <alignment horizontal="center" vertical="center"/>
    </xf>
    <xf numFmtId="180" fontId="5" fillId="0" borderId="2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</cellXfs>
  <cellStyles count="4">
    <cellStyle name="bckgrnd_900" xfId="1"/>
    <cellStyle name="Comma 2" xfId="2"/>
    <cellStyle name="Normal" xfId="0" builtinId="0"/>
    <cellStyle name="Normal 3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0"/>
  <sheetViews>
    <sheetView topLeftCell="K1" zoomScale="120" zoomScaleNormal="120" workbookViewId="0">
      <selection activeCell="U1" sqref="U1:V1"/>
    </sheetView>
  </sheetViews>
  <sheetFormatPr defaultRowHeight="12" x14ac:dyDescent="0.2"/>
  <cols>
    <col min="1" max="1" width="19.33203125" style="129" customWidth="1"/>
    <col min="2" max="2" width="47.5" style="130" customWidth="1"/>
    <col min="3" max="6" width="13.33203125" style="129" customWidth="1"/>
    <col min="7" max="7" width="15.33203125" style="129" customWidth="1"/>
    <col min="8" max="8" width="13.33203125" style="129" customWidth="1"/>
    <col min="9" max="9" width="15.5" style="129" customWidth="1"/>
    <col min="10" max="11" width="15.1640625" style="131" customWidth="1"/>
    <col min="12" max="12" width="14.6640625" style="131" customWidth="1"/>
    <col min="13" max="13" width="14" style="131" customWidth="1"/>
    <col min="14" max="15" width="13" style="131" customWidth="1"/>
    <col min="16" max="16" width="15" style="131" customWidth="1"/>
    <col min="17" max="18" width="14.33203125" style="131" customWidth="1"/>
    <col min="19" max="19" width="14.6640625" style="131" customWidth="1"/>
    <col min="20" max="20" width="15.6640625" style="131" customWidth="1"/>
    <col min="21" max="21" width="13.5" style="131" customWidth="1"/>
    <col min="22" max="22" width="22.83203125" style="97" customWidth="1"/>
    <col min="23" max="16384" width="9.33203125" style="97"/>
  </cols>
  <sheetData>
    <row r="1" spans="1:22" ht="81.75" customHeight="1" x14ac:dyDescent="0.2">
      <c r="A1" s="94"/>
      <c r="B1" s="95"/>
      <c r="C1" s="94"/>
      <c r="D1" s="94"/>
      <c r="E1" s="94"/>
      <c r="F1" s="94"/>
      <c r="G1" s="94"/>
      <c r="H1" s="94"/>
      <c r="I1" s="94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166" t="s">
        <v>459</v>
      </c>
      <c r="V1" s="167"/>
    </row>
    <row r="2" spans="1:22" ht="27" customHeight="1" x14ac:dyDescent="0.2">
      <c r="A2" s="159" t="s">
        <v>443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98"/>
    </row>
    <row r="3" spans="1:22" ht="21" customHeight="1" thickBot="1" x14ac:dyDescent="0.25">
      <c r="A3" s="94"/>
      <c r="B3" s="95"/>
      <c r="C3" s="94"/>
      <c r="D3" s="94"/>
      <c r="E3" s="94"/>
      <c r="F3" s="94"/>
      <c r="G3" s="94"/>
      <c r="H3" s="94"/>
      <c r="I3" s="94"/>
      <c r="J3" s="96"/>
      <c r="K3" s="96"/>
      <c r="L3" s="96"/>
      <c r="M3" s="96"/>
      <c r="N3" s="96"/>
      <c r="O3" s="96"/>
      <c r="P3" s="96"/>
      <c r="Q3" s="96"/>
      <c r="R3" s="96"/>
      <c r="S3" s="99"/>
      <c r="T3" s="96"/>
      <c r="U3" s="96"/>
      <c r="V3" s="99" t="s">
        <v>0</v>
      </c>
    </row>
    <row r="4" spans="1:22" ht="21.75" customHeight="1" x14ac:dyDescent="0.2">
      <c r="A4" s="169" t="s">
        <v>1</v>
      </c>
      <c r="B4" s="173" t="s">
        <v>2</v>
      </c>
      <c r="C4" s="173" t="s">
        <v>3</v>
      </c>
      <c r="D4" s="161" t="s">
        <v>440</v>
      </c>
      <c r="E4" s="161"/>
      <c r="F4" s="161"/>
      <c r="G4" s="161" t="s">
        <v>441</v>
      </c>
      <c r="H4" s="171"/>
      <c r="I4" s="172"/>
      <c r="J4" s="161" t="s">
        <v>397</v>
      </c>
      <c r="K4" s="161"/>
      <c r="L4" s="161"/>
      <c r="M4" s="178" t="s">
        <v>445</v>
      </c>
      <c r="N4" s="178"/>
      <c r="O4" s="178"/>
      <c r="P4" s="161" t="s">
        <v>435</v>
      </c>
      <c r="Q4" s="161"/>
      <c r="R4" s="161"/>
      <c r="S4" s="161" t="s">
        <v>442</v>
      </c>
      <c r="T4" s="161"/>
      <c r="U4" s="161"/>
      <c r="V4" s="100" t="s">
        <v>396</v>
      </c>
    </row>
    <row r="5" spans="1:22" ht="21" customHeight="1" x14ac:dyDescent="0.2">
      <c r="A5" s="170"/>
      <c r="B5" s="174"/>
      <c r="C5" s="174"/>
      <c r="D5" s="160" t="s">
        <v>4</v>
      </c>
      <c r="E5" s="160" t="s">
        <v>5</v>
      </c>
      <c r="F5" s="160"/>
      <c r="G5" s="164" t="s">
        <v>4</v>
      </c>
      <c r="H5" s="162" t="s">
        <v>5</v>
      </c>
      <c r="I5" s="163"/>
      <c r="J5" s="160" t="s">
        <v>4</v>
      </c>
      <c r="K5" s="160" t="s">
        <v>5</v>
      </c>
      <c r="L5" s="160"/>
      <c r="M5" s="160" t="s">
        <v>4</v>
      </c>
      <c r="N5" s="160" t="s">
        <v>5</v>
      </c>
      <c r="O5" s="160"/>
      <c r="P5" s="160" t="s">
        <v>4</v>
      </c>
      <c r="Q5" s="160" t="s">
        <v>5</v>
      </c>
      <c r="R5" s="160"/>
      <c r="S5" s="160" t="s">
        <v>4</v>
      </c>
      <c r="T5" s="160" t="s">
        <v>5</v>
      </c>
      <c r="U5" s="160"/>
      <c r="V5" s="168" t="s">
        <v>431</v>
      </c>
    </row>
    <row r="6" spans="1:22" ht="33" customHeight="1" x14ac:dyDescent="0.2">
      <c r="A6" s="170"/>
      <c r="B6" s="174"/>
      <c r="C6" s="174"/>
      <c r="D6" s="160"/>
      <c r="E6" s="104" t="s">
        <v>6</v>
      </c>
      <c r="F6" s="104" t="s">
        <v>7</v>
      </c>
      <c r="G6" s="165"/>
      <c r="H6" s="104" t="s">
        <v>6</v>
      </c>
      <c r="I6" s="104" t="s">
        <v>7</v>
      </c>
      <c r="J6" s="160"/>
      <c r="K6" s="104" t="s">
        <v>6</v>
      </c>
      <c r="L6" s="104" t="s">
        <v>7</v>
      </c>
      <c r="M6" s="160"/>
      <c r="N6" s="104" t="s">
        <v>6</v>
      </c>
      <c r="O6" s="104" t="s">
        <v>7</v>
      </c>
      <c r="P6" s="160"/>
      <c r="Q6" s="104" t="s">
        <v>6</v>
      </c>
      <c r="R6" s="104" t="s">
        <v>7</v>
      </c>
      <c r="S6" s="160"/>
      <c r="T6" s="104" t="s">
        <v>6</v>
      </c>
      <c r="U6" s="104" t="s">
        <v>7</v>
      </c>
      <c r="V6" s="168"/>
    </row>
    <row r="7" spans="1:22" s="98" customFormat="1" ht="23.25" customHeight="1" x14ac:dyDescent="0.15">
      <c r="A7" s="105">
        <v>1</v>
      </c>
      <c r="B7" s="103">
        <v>2</v>
      </c>
      <c r="C7" s="103">
        <v>3</v>
      </c>
      <c r="D7" s="103">
        <v>4</v>
      </c>
      <c r="E7" s="103">
        <v>5</v>
      </c>
      <c r="F7" s="103">
        <v>6</v>
      </c>
      <c r="G7" s="103">
        <v>7</v>
      </c>
      <c r="H7" s="103">
        <v>8</v>
      </c>
      <c r="I7" s="103">
        <v>9</v>
      </c>
      <c r="J7" s="103">
        <v>10</v>
      </c>
      <c r="K7" s="103">
        <v>11</v>
      </c>
      <c r="L7" s="103">
        <v>12</v>
      </c>
      <c r="M7" s="103">
        <v>13</v>
      </c>
      <c r="N7" s="103">
        <v>14</v>
      </c>
      <c r="O7" s="103">
        <v>15</v>
      </c>
      <c r="P7" s="103">
        <v>16</v>
      </c>
      <c r="Q7" s="103">
        <v>17</v>
      </c>
      <c r="R7" s="103">
        <v>18</v>
      </c>
      <c r="S7" s="103">
        <v>19</v>
      </c>
      <c r="T7" s="103">
        <v>20</v>
      </c>
      <c r="U7" s="103">
        <v>21</v>
      </c>
      <c r="V7" s="106">
        <v>22</v>
      </c>
    </row>
    <row r="8" spans="1:22" s="98" customFormat="1" ht="23.25" customHeight="1" x14ac:dyDescent="0.15">
      <c r="A8" s="107" t="s">
        <v>8</v>
      </c>
      <c r="B8" s="108" t="s">
        <v>9</v>
      </c>
      <c r="C8" s="109" t="s">
        <v>10</v>
      </c>
      <c r="D8" s="109">
        <f>E8+F8</f>
        <v>3638859.5024999999</v>
      </c>
      <c r="E8" s="109">
        <f>E10+E44+E61</f>
        <v>2186611.9024999999</v>
      </c>
      <c r="F8" s="109">
        <f>F44</f>
        <v>1452247.6</v>
      </c>
      <c r="G8" s="109">
        <f>H8+I8</f>
        <v>4883140.9550000001</v>
      </c>
      <c r="H8" s="110">
        <f>H12+H17+H20+H40+H44+H66+H71+H75+H105</f>
        <v>2570218.5000000005</v>
      </c>
      <c r="I8" s="144">
        <f>I44</f>
        <v>2312922.4550000001</v>
      </c>
      <c r="J8" s="111">
        <f>K8+L8</f>
        <v>3883661.6</v>
      </c>
      <c r="K8" s="111">
        <f>K12+K17+K20+K40+K44+K66+K71+K75+K105</f>
        <v>2769161.6</v>
      </c>
      <c r="L8" s="111">
        <f>L58</f>
        <v>1114500</v>
      </c>
      <c r="M8" s="112">
        <f>N8+O8</f>
        <v>-999479.35500000045</v>
      </c>
      <c r="N8" s="111">
        <f>K8-H8</f>
        <v>198943.09999999963</v>
      </c>
      <c r="O8" s="113">
        <f>L8-I8</f>
        <v>-1198422.4550000001</v>
      </c>
      <c r="P8" s="111">
        <f>Q8+R8</f>
        <v>3782861.6</v>
      </c>
      <c r="Q8" s="111">
        <f>Q12+Q17+Q20+Q40+Q44+Q66+Q71+Q75+Q105</f>
        <v>2966861.6</v>
      </c>
      <c r="R8" s="111">
        <f>R58</f>
        <v>816000</v>
      </c>
      <c r="S8" s="111">
        <f>T8+U8</f>
        <v>3542861.6</v>
      </c>
      <c r="T8" s="111">
        <f>T12+T17+T20+T40+T44+T66+T71+T75+T105</f>
        <v>3084861.6</v>
      </c>
      <c r="U8" s="111">
        <f>U58</f>
        <v>458000</v>
      </c>
      <c r="V8" s="114"/>
    </row>
    <row r="9" spans="1:22" ht="16.5" customHeight="1" x14ac:dyDescent="0.2">
      <c r="A9" s="101"/>
      <c r="B9" s="115" t="s">
        <v>5</v>
      </c>
      <c r="C9" s="102"/>
      <c r="D9" s="109"/>
      <c r="E9" s="102"/>
      <c r="F9" s="102"/>
      <c r="G9" s="109"/>
      <c r="H9" s="102"/>
      <c r="I9" s="102"/>
      <c r="J9" s="111"/>
      <c r="K9" s="116"/>
      <c r="L9" s="116"/>
      <c r="M9" s="111"/>
      <c r="N9" s="111"/>
      <c r="O9" s="113"/>
      <c r="P9" s="111"/>
      <c r="Q9" s="116"/>
      <c r="R9" s="116"/>
      <c r="S9" s="111"/>
      <c r="T9" s="116"/>
      <c r="U9" s="116"/>
      <c r="V9" s="114"/>
    </row>
    <row r="10" spans="1:22" s="98" customFormat="1" ht="40.5" customHeight="1" x14ac:dyDescent="0.15">
      <c r="A10" s="107" t="s">
        <v>11</v>
      </c>
      <c r="B10" s="108" t="s">
        <v>12</v>
      </c>
      <c r="C10" s="109" t="s">
        <v>13</v>
      </c>
      <c r="D10" s="109">
        <f t="shared" ref="D10:D73" si="0">E10+F10</f>
        <v>770245.03980000003</v>
      </c>
      <c r="E10" s="109">
        <f>E12+E17+E20+E40</f>
        <v>770245.03980000003</v>
      </c>
      <c r="F10" s="109"/>
      <c r="G10" s="109">
        <f t="shared" ref="G10:G73" si="1">H10+I10</f>
        <v>910529</v>
      </c>
      <c r="H10" s="110">
        <f>H12+H17+H20+H40</f>
        <v>910529</v>
      </c>
      <c r="I10" s="109"/>
      <c r="J10" s="111">
        <f t="shared" ref="J10:J73" si="2">K10+L10</f>
        <v>998750</v>
      </c>
      <c r="K10" s="111">
        <f>K12+K17+K20+K40</f>
        <v>998750</v>
      </c>
      <c r="L10" s="111"/>
      <c r="M10" s="111">
        <f>N10+O10</f>
        <v>88221</v>
      </c>
      <c r="N10" s="111">
        <f>K10-H10</f>
        <v>88221</v>
      </c>
      <c r="O10" s="113"/>
      <c r="P10" s="111">
        <f t="shared" ref="P10:P73" si="3">Q10+R10</f>
        <v>1111650</v>
      </c>
      <c r="Q10" s="111">
        <f>Q12+Q17+Q20+Q40</f>
        <v>1111650</v>
      </c>
      <c r="R10" s="111"/>
      <c r="S10" s="111">
        <f t="shared" ref="S10:S73" si="4">T10+U10</f>
        <v>1232350</v>
      </c>
      <c r="T10" s="111">
        <f>T12+T17+T20+T40</f>
        <v>1232350</v>
      </c>
      <c r="U10" s="111"/>
      <c r="V10" s="175" t="s">
        <v>450</v>
      </c>
    </row>
    <row r="11" spans="1:22" ht="19.5" customHeight="1" x14ac:dyDescent="0.2">
      <c r="A11" s="101"/>
      <c r="B11" s="115" t="s">
        <v>5</v>
      </c>
      <c r="C11" s="102"/>
      <c r="D11" s="109"/>
      <c r="E11" s="102"/>
      <c r="F11" s="102"/>
      <c r="G11" s="109"/>
      <c r="H11" s="117"/>
      <c r="I11" s="102"/>
      <c r="J11" s="111"/>
      <c r="K11" s="116"/>
      <c r="L11" s="116"/>
      <c r="M11" s="111"/>
      <c r="N11" s="111"/>
      <c r="O11" s="113"/>
      <c r="P11" s="111"/>
      <c r="Q11" s="116"/>
      <c r="R11" s="116"/>
      <c r="S11" s="111"/>
      <c r="T11" s="116"/>
      <c r="U11" s="116"/>
      <c r="V11" s="176"/>
    </row>
    <row r="12" spans="1:22" s="98" customFormat="1" ht="39.75" customHeight="1" x14ac:dyDescent="0.15">
      <c r="A12" s="107" t="s">
        <v>14</v>
      </c>
      <c r="B12" s="108" t="s">
        <v>15</v>
      </c>
      <c r="C12" s="109" t="s">
        <v>16</v>
      </c>
      <c r="D12" s="109">
        <f t="shared" si="0"/>
        <v>312870.772</v>
      </c>
      <c r="E12" s="109">
        <f>E14+E15+E16</f>
        <v>312870.772</v>
      </c>
      <c r="F12" s="109"/>
      <c r="G12" s="109">
        <f t="shared" si="1"/>
        <v>478833</v>
      </c>
      <c r="H12" s="110">
        <f>H14+H15+H16</f>
        <v>478833</v>
      </c>
      <c r="I12" s="109"/>
      <c r="J12" s="111">
        <f t="shared" si="2"/>
        <v>520000</v>
      </c>
      <c r="K12" s="111">
        <f>K14+K15+K16</f>
        <v>520000</v>
      </c>
      <c r="L12" s="111"/>
      <c r="M12" s="111">
        <f>N12+O12</f>
        <v>41167</v>
      </c>
      <c r="N12" s="111">
        <f>K12-H12</f>
        <v>41167</v>
      </c>
      <c r="O12" s="113"/>
      <c r="P12" s="111">
        <f t="shared" si="3"/>
        <v>549000</v>
      </c>
      <c r="Q12" s="111">
        <f>Q14+Q15+Q16</f>
        <v>549000</v>
      </c>
      <c r="R12" s="111"/>
      <c r="S12" s="111">
        <f t="shared" si="4"/>
        <v>585000</v>
      </c>
      <c r="T12" s="111">
        <f>T14+T15+T16</f>
        <v>585000</v>
      </c>
      <c r="U12" s="111"/>
      <c r="V12" s="176"/>
    </row>
    <row r="13" spans="1:22" ht="12.75" customHeight="1" x14ac:dyDescent="0.2">
      <c r="A13" s="101"/>
      <c r="B13" s="115" t="s">
        <v>5</v>
      </c>
      <c r="C13" s="102"/>
      <c r="D13" s="109"/>
      <c r="E13" s="102"/>
      <c r="F13" s="102"/>
      <c r="G13" s="109"/>
      <c r="H13" s="117"/>
      <c r="I13" s="102"/>
      <c r="J13" s="111"/>
      <c r="K13" s="116"/>
      <c r="L13" s="116"/>
      <c r="M13" s="111"/>
      <c r="N13" s="111"/>
      <c r="O13" s="113"/>
      <c r="P13" s="111"/>
      <c r="Q13" s="116"/>
      <c r="R13" s="116"/>
      <c r="S13" s="111"/>
      <c r="T13" s="116"/>
      <c r="U13" s="116"/>
      <c r="V13" s="176"/>
    </row>
    <row r="14" spans="1:22" s="98" customFormat="1" ht="40.5" customHeight="1" x14ac:dyDescent="0.15">
      <c r="A14" s="101" t="s">
        <v>17</v>
      </c>
      <c r="B14" s="115" t="s">
        <v>18</v>
      </c>
      <c r="C14" s="102" t="s">
        <v>10</v>
      </c>
      <c r="D14" s="109">
        <f t="shared" si="0"/>
        <v>12050.429</v>
      </c>
      <c r="E14" s="102">
        <v>12050.429</v>
      </c>
      <c r="F14" s="102"/>
      <c r="G14" s="133">
        <f t="shared" si="1"/>
        <v>11000</v>
      </c>
      <c r="H14" s="136">
        <v>11000</v>
      </c>
      <c r="I14" s="102"/>
      <c r="J14" s="111">
        <f t="shared" si="2"/>
        <v>10000</v>
      </c>
      <c r="K14" s="116">
        <v>10000</v>
      </c>
      <c r="L14" s="116"/>
      <c r="M14" s="111">
        <f>N14+O14</f>
        <v>-1000</v>
      </c>
      <c r="N14" s="111">
        <f>K14-H14</f>
        <v>-1000</v>
      </c>
      <c r="O14" s="113"/>
      <c r="P14" s="111">
        <f t="shared" si="3"/>
        <v>7000</v>
      </c>
      <c r="Q14" s="116">
        <v>7000</v>
      </c>
      <c r="R14" s="116"/>
      <c r="S14" s="111">
        <f t="shared" si="4"/>
        <v>5000</v>
      </c>
      <c r="T14" s="116">
        <v>5000</v>
      </c>
      <c r="U14" s="116"/>
      <c r="V14" s="176"/>
    </row>
    <row r="15" spans="1:22" s="98" customFormat="1" ht="33.75" customHeight="1" x14ac:dyDescent="0.15">
      <c r="A15" s="101" t="s">
        <v>19</v>
      </c>
      <c r="B15" s="115" t="s">
        <v>20</v>
      </c>
      <c r="C15" s="102" t="s">
        <v>10</v>
      </c>
      <c r="D15" s="109">
        <f t="shared" si="0"/>
        <v>26031.317999999999</v>
      </c>
      <c r="E15" s="102">
        <v>26031.317999999999</v>
      </c>
      <c r="F15" s="102"/>
      <c r="G15" s="133">
        <f t="shared" si="1"/>
        <v>27030</v>
      </c>
      <c r="H15" s="136">
        <v>27030</v>
      </c>
      <c r="I15" s="102"/>
      <c r="J15" s="111">
        <f t="shared" si="2"/>
        <v>20000</v>
      </c>
      <c r="K15" s="116">
        <v>20000</v>
      </c>
      <c r="L15" s="116"/>
      <c r="M15" s="111">
        <f>N15+O15</f>
        <v>-7030</v>
      </c>
      <c r="N15" s="111">
        <f>K15-H15</f>
        <v>-7030</v>
      </c>
      <c r="O15" s="113"/>
      <c r="P15" s="111">
        <f t="shared" si="3"/>
        <v>12000</v>
      </c>
      <c r="Q15" s="116">
        <v>12000</v>
      </c>
      <c r="R15" s="116"/>
      <c r="S15" s="111">
        <f t="shared" si="4"/>
        <v>10000</v>
      </c>
      <c r="T15" s="116">
        <v>10000</v>
      </c>
      <c r="U15" s="116"/>
      <c r="V15" s="176"/>
    </row>
    <row r="16" spans="1:22" s="98" customFormat="1" ht="33.75" customHeight="1" x14ac:dyDescent="0.15">
      <c r="A16" s="101" t="s">
        <v>21</v>
      </c>
      <c r="B16" s="115" t="s">
        <v>22</v>
      </c>
      <c r="C16" s="102" t="s">
        <v>10</v>
      </c>
      <c r="D16" s="109">
        <f t="shared" si="0"/>
        <v>274789.02500000002</v>
      </c>
      <c r="E16" s="102">
        <v>274789.02500000002</v>
      </c>
      <c r="F16" s="102"/>
      <c r="G16" s="133">
        <f t="shared" si="1"/>
        <v>440803</v>
      </c>
      <c r="H16" s="118">
        <v>440803</v>
      </c>
      <c r="I16" s="102"/>
      <c r="J16" s="119">
        <f t="shared" si="2"/>
        <v>490000</v>
      </c>
      <c r="K16" s="116">
        <v>490000</v>
      </c>
      <c r="L16" s="116"/>
      <c r="M16" s="111">
        <f>N16+O16</f>
        <v>49197</v>
      </c>
      <c r="N16" s="111">
        <f>K16-H16</f>
        <v>49197</v>
      </c>
      <c r="O16" s="113"/>
      <c r="P16" s="111">
        <f t="shared" si="3"/>
        <v>530000</v>
      </c>
      <c r="Q16" s="116">
        <v>530000</v>
      </c>
      <c r="R16" s="116"/>
      <c r="S16" s="111">
        <f t="shared" si="4"/>
        <v>570000</v>
      </c>
      <c r="T16" s="116">
        <v>570000</v>
      </c>
      <c r="U16" s="116"/>
      <c r="V16" s="176"/>
    </row>
    <row r="17" spans="1:22" s="98" customFormat="1" ht="19.5" customHeight="1" x14ac:dyDescent="0.15">
      <c r="A17" s="107" t="s">
        <v>23</v>
      </c>
      <c r="B17" s="108" t="s">
        <v>24</v>
      </c>
      <c r="C17" s="109" t="s">
        <v>25</v>
      </c>
      <c r="D17" s="109">
        <f t="shared" si="0"/>
        <v>313093.31599999999</v>
      </c>
      <c r="E17" s="109">
        <f>E19</f>
        <v>313093.31599999999</v>
      </c>
      <c r="F17" s="109"/>
      <c r="G17" s="133">
        <f t="shared" si="1"/>
        <v>298926</v>
      </c>
      <c r="H17" s="110">
        <f>H19</f>
        <v>298926</v>
      </c>
      <c r="I17" s="109"/>
      <c r="J17" s="111">
        <f t="shared" si="2"/>
        <v>313000</v>
      </c>
      <c r="K17" s="111">
        <f>K19</f>
        <v>313000</v>
      </c>
      <c r="L17" s="111"/>
      <c r="M17" s="111">
        <f>N17+O17</f>
        <v>14074</v>
      </c>
      <c r="N17" s="111">
        <f>K17-H17</f>
        <v>14074</v>
      </c>
      <c r="O17" s="113"/>
      <c r="P17" s="111">
        <f t="shared" si="3"/>
        <v>365500</v>
      </c>
      <c r="Q17" s="111">
        <f>Q19</f>
        <v>365500</v>
      </c>
      <c r="R17" s="111"/>
      <c r="S17" s="111">
        <f t="shared" si="4"/>
        <v>418000</v>
      </c>
      <c r="T17" s="111">
        <f>T19</f>
        <v>418000</v>
      </c>
      <c r="U17" s="111"/>
      <c r="V17" s="176"/>
    </row>
    <row r="18" spans="1:22" ht="16.5" customHeight="1" x14ac:dyDescent="0.2">
      <c r="A18" s="101"/>
      <c r="B18" s="115" t="s">
        <v>5</v>
      </c>
      <c r="C18" s="102"/>
      <c r="D18" s="109"/>
      <c r="E18" s="102"/>
      <c r="F18" s="102"/>
      <c r="G18" s="133"/>
      <c r="H18" s="117"/>
      <c r="I18" s="102"/>
      <c r="J18" s="111"/>
      <c r="K18" s="116"/>
      <c r="L18" s="116"/>
      <c r="M18" s="111"/>
      <c r="N18" s="111"/>
      <c r="O18" s="113"/>
      <c r="P18" s="111"/>
      <c r="Q18" s="116"/>
      <c r="R18" s="116"/>
      <c r="S18" s="111"/>
      <c r="T18" s="116"/>
      <c r="U18" s="116"/>
      <c r="V18" s="176"/>
    </row>
    <row r="19" spans="1:22" s="98" customFormat="1" ht="19.5" customHeight="1" x14ac:dyDescent="0.15">
      <c r="A19" s="101" t="s">
        <v>26</v>
      </c>
      <c r="B19" s="115" t="s">
        <v>27</v>
      </c>
      <c r="C19" s="102" t="s">
        <v>10</v>
      </c>
      <c r="D19" s="109">
        <f t="shared" si="0"/>
        <v>313093.31599999999</v>
      </c>
      <c r="E19" s="102">
        <v>313093.31599999999</v>
      </c>
      <c r="F19" s="102"/>
      <c r="G19" s="133">
        <f t="shared" si="1"/>
        <v>298926</v>
      </c>
      <c r="H19" s="118">
        <v>298926</v>
      </c>
      <c r="I19" s="102"/>
      <c r="J19" s="111">
        <f t="shared" si="2"/>
        <v>313000</v>
      </c>
      <c r="K19" s="118">
        <v>313000</v>
      </c>
      <c r="L19" s="116"/>
      <c r="M19" s="111">
        <f>N19+O19</f>
        <v>14074</v>
      </c>
      <c r="N19" s="111">
        <f>K19-H19</f>
        <v>14074</v>
      </c>
      <c r="O19" s="113"/>
      <c r="P19" s="111">
        <f t="shared" si="3"/>
        <v>365500</v>
      </c>
      <c r="Q19" s="116">
        <v>365500</v>
      </c>
      <c r="R19" s="116"/>
      <c r="S19" s="111">
        <f t="shared" si="4"/>
        <v>418000</v>
      </c>
      <c r="T19" s="116">
        <v>418000</v>
      </c>
      <c r="U19" s="116"/>
      <c r="V19" s="177"/>
    </row>
    <row r="20" spans="1:22" s="98" customFormat="1" ht="80.25" customHeight="1" x14ac:dyDescent="0.15">
      <c r="A20" s="107" t="s">
        <v>28</v>
      </c>
      <c r="B20" s="108" t="s">
        <v>29</v>
      </c>
      <c r="C20" s="109" t="s">
        <v>30</v>
      </c>
      <c r="D20" s="109">
        <f t="shared" si="0"/>
        <v>131761.8518</v>
      </c>
      <c r="E20" s="109">
        <f>E22+E23+E24+E25+E27+E28+E29+E30+E31+E33+E34+E26+E36</f>
        <v>131761.8518</v>
      </c>
      <c r="F20" s="109"/>
      <c r="G20" s="133">
        <f t="shared" si="1"/>
        <v>118770</v>
      </c>
      <c r="H20" s="110">
        <f>H22+H24+H25+H26+H27+H28+H30+H31+H33+H34+H36+H23</f>
        <v>118770</v>
      </c>
      <c r="I20" s="109"/>
      <c r="J20" s="111">
        <f t="shared" si="2"/>
        <v>151750</v>
      </c>
      <c r="K20" s="111">
        <f>K22++K23+K24+K25+K26+K27+K28+K30+K31+K33+K34+K36</f>
        <v>151750</v>
      </c>
      <c r="L20" s="111"/>
      <c r="M20" s="111">
        <f>N20+O20</f>
        <v>32980</v>
      </c>
      <c r="N20" s="111">
        <f>K20-H20</f>
        <v>32980</v>
      </c>
      <c r="O20" s="113"/>
      <c r="P20" s="111">
        <f t="shared" si="3"/>
        <v>183150</v>
      </c>
      <c r="Q20" s="111">
        <f>Q22+Q24+Q25+Q26+Q27+Q28+Q30+Q31+Q33+Q34+Q23+Q36</f>
        <v>183150</v>
      </c>
      <c r="R20" s="111"/>
      <c r="S20" s="111">
        <f t="shared" si="4"/>
        <v>215350</v>
      </c>
      <c r="T20" s="111">
        <f>T22+T24+T25+T26+T27+T28+T30+T31+T33+T34+T23+T36</f>
        <v>215350</v>
      </c>
      <c r="U20" s="111"/>
      <c r="V20" s="175" t="s">
        <v>451</v>
      </c>
    </row>
    <row r="21" spans="1:22" ht="12.75" customHeight="1" x14ac:dyDescent="0.2">
      <c r="A21" s="101"/>
      <c r="B21" s="115" t="s">
        <v>5</v>
      </c>
      <c r="C21" s="102"/>
      <c r="D21" s="109"/>
      <c r="E21" s="102"/>
      <c r="F21" s="102"/>
      <c r="G21" s="109"/>
      <c r="H21" s="117"/>
      <c r="I21" s="102"/>
      <c r="J21" s="111"/>
      <c r="K21" s="116"/>
      <c r="L21" s="116"/>
      <c r="M21" s="111"/>
      <c r="N21" s="111"/>
      <c r="O21" s="113"/>
      <c r="P21" s="111"/>
      <c r="Q21" s="116"/>
      <c r="R21" s="116"/>
      <c r="S21" s="111"/>
      <c r="T21" s="116"/>
      <c r="U21" s="116"/>
      <c r="V21" s="176"/>
    </row>
    <row r="22" spans="1:22" ht="49.5" customHeight="1" x14ac:dyDescent="0.2">
      <c r="A22" s="101" t="s">
        <v>31</v>
      </c>
      <c r="B22" s="115" t="s">
        <v>32</v>
      </c>
      <c r="C22" s="102" t="s">
        <v>10</v>
      </c>
      <c r="D22" s="133">
        <f t="shared" si="0"/>
        <v>99131.801800000001</v>
      </c>
      <c r="E22" s="134">
        <v>99131.801800000001</v>
      </c>
      <c r="F22" s="134"/>
      <c r="G22" s="133">
        <f t="shared" si="1"/>
        <v>90612</v>
      </c>
      <c r="H22" s="136">
        <v>90612</v>
      </c>
      <c r="I22" s="134"/>
      <c r="J22" s="41">
        <f t="shared" si="2"/>
        <v>120000</v>
      </c>
      <c r="K22" s="116">
        <v>120000</v>
      </c>
      <c r="L22" s="116"/>
      <c r="M22" s="111">
        <f>N22+O22</f>
        <v>29388</v>
      </c>
      <c r="N22" s="111">
        <f>K22-H22</f>
        <v>29388</v>
      </c>
      <c r="O22" s="113"/>
      <c r="P22" s="111">
        <f t="shared" si="3"/>
        <v>150000</v>
      </c>
      <c r="Q22" s="116">
        <v>150000</v>
      </c>
      <c r="R22" s="116"/>
      <c r="S22" s="111">
        <f t="shared" si="4"/>
        <v>180000</v>
      </c>
      <c r="T22" s="116">
        <v>180000</v>
      </c>
      <c r="U22" s="116"/>
      <c r="V22" s="176"/>
    </row>
    <row r="23" spans="1:22" ht="56.25" customHeight="1" x14ac:dyDescent="0.2">
      <c r="A23" s="101" t="s">
        <v>33</v>
      </c>
      <c r="B23" s="115" t="s">
        <v>34</v>
      </c>
      <c r="C23" s="102" t="s">
        <v>10</v>
      </c>
      <c r="D23" s="133">
        <f t="shared" si="0"/>
        <v>820</v>
      </c>
      <c r="E23" s="134">
        <v>820</v>
      </c>
      <c r="F23" s="134"/>
      <c r="G23" s="133">
        <f>H23</f>
        <v>870</v>
      </c>
      <c r="H23" s="136">
        <v>870</v>
      </c>
      <c r="I23" s="134"/>
      <c r="J23" s="41">
        <f>K23</f>
        <v>500</v>
      </c>
      <c r="K23" s="116">
        <v>500</v>
      </c>
      <c r="L23" s="116"/>
      <c r="M23" s="111"/>
      <c r="N23" s="111"/>
      <c r="O23" s="113"/>
      <c r="P23" s="111">
        <f>Q23</f>
        <v>700</v>
      </c>
      <c r="Q23" s="116">
        <v>700</v>
      </c>
      <c r="R23" s="116"/>
      <c r="S23" s="111">
        <f>T23</f>
        <v>900</v>
      </c>
      <c r="T23" s="116">
        <v>900</v>
      </c>
      <c r="U23" s="116"/>
      <c r="V23" s="177"/>
    </row>
    <row r="24" spans="1:22" ht="35.25" customHeight="1" x14ac:dyDescent="0.2">
      <c r="A24" s="101" t="s">
        <v>35</v>
      </c>
      <c r="B24" s="115" t="s">
        <v>36</v>
      </c>
      <c r="C24" s="102" t="s">
        <v>10</v>
      </c>
      <c r="D24" s="133">
        <f t="shared" si="0"/>
        <v>5136</v>
      </c>
      <c r="E24" s="134">
        <v>5136</v>
      </c>
      <c r="F24" s="134"/>
      <c r="G24" s="133">
        <f t="shared" si="1"/>
        <v>560</v>
      </c>
      <c r="H24" s="134">
        <v>560</v>
      </c>
      <c r="I24" s="134"/>
      <c r="J24" s="41">
        <f t="shared" si="2"/>
        <v>3300</v>
      </c>
      <c r="K24" s="116">
        <v>3300</v>
      </c>
      <c r="L24" s="116"/>
      <c r="M24" s="111">
        <f>N24+O24</f>
        <v>2740</v>
      </c>
      <c r="N24" s="111">
        <f>K24-H24</f>
        <v>2740</v>
      </c>
      <c r="O24" s="113"/>
      <c r="P24" s="111">
        <f t="shared" si="3"/>
        <v>3300</v>
      </c>
      <c r="Q24" s="116">
        <v>3300</v>
      </c>
      <c r="R24" s="116"/>
      <c r="S24" s="111">
        <f t="shared" si="4"/>
        <v>3300</v>
      </c>
      <c r="T24" s="116">
        <v>3300</v>
      </c>
      <c r="U24" s="116"/>
      <c r="V24" s="114"/>
    </row>
    <row r="25" spans="1:22" ht="84" x14ac:dyDescent="0.2">
      <c r="A25" s="101" t="s">
        <v>37</v>
      </c>
      <c r="B25" s="115" t="s">
        <v>38</v>
      </c>
      <c r="C25" s="102" t="s">
        <v>10</v>
      </c>
      <c r="D25" s="133">
        <f t="shared" si="0"/>
        <v>8060.15</v>
      </c>
      <c r="E25" s="134">
        <v>8060.15</v>
      </c>
      <c r="F25" s="134"/>
      <c r="G25" s="133">
        <f t="shared" si="1"/>
        <v>8650</v>
      </c>
      <c r="H25" s="134">
        <v>8650</v>
      </c>
      <c r="I25" s="134"/>
      <c r="J25" s="41">
        <f t="shared" si="2"/>
        <v>8500</v>
      </c>
      <c r="K25" s="116">
        <v>8500</v>
      </c>
      <c r="L25" s="116"/>
      <c r="M25" s="111">
        <f>N25+O25</f>
        <v>-150</v>
      </c>
      <c r="N25" s="111">
        <f>K25-H25</f>
        <v>-150</v>
      </c>
      <c r="O25" s="113"/>
      <c r="P25" s="111">
        <f t="shared" si="3"/>
        <v>8700</v>
      </c>
      <c r="Q25" s="116">
        <v>8700</v>
      </c>
      <c r="R25" s="116"/>
      <c r="S25" s="111">
        <f t="shared" si="4"/>
        <v>8900</v>
      </c>
      <c r="T25" s="116">
        <v>8900</v>
      </c>
      <c r="U25" s="116"/>
      <c r="V25" s="114"/>
    </row>
    <row r="26" spans="1:22" ht="82.5" customHeight="1" x14ac:dyDescent="0.2">
      <c r="A26" s="101" t="s">
        <v>39</v>
      </c>
      <c r="B26" s="115" t="s">
        <v>40</v>
      </c>
      <c r="C26" s="102" t="s">
        <v>10</v>
      </c>
      <c r="D26" s="133">
        <f t="shared" si="0"/>
        <v>405</v>
      </c>
      <c r="E26" s="134">
        <v>405</v>
      </c>
      <c r="F26" s="134"/>
      <c r="G26" s="133">
        <f t="shared" si="1"/>
        <v>120</v>
      </c>
      <c r="H26" s="134">
        <v>120</v>
      </c>
      <c r="I26" s="134"/>
      <c r="J26" s="41">
        <f>K26</f>
        <v>600</v>
      </c>
      <c r="K26" s="116">
        <v>600</v>
      </c>
      <c r="L26" s="116"/>
      <c r="M26" s="111">
        <f>N26+O26</f>
        <v>480</v>
      </c>
      <c r="N26" s="111">
        <f>K26-H26</f>
        <v>480</v>
      </c>
      <c r="O26" s="113"/>
      <c r="P26" s="111">
        <f>Q26</f>
        <v>700</v>
      </c>
      <c r="Q26" s="116">
        <v>700</v>
      </c>
      <c r="R26" s="116"/>
      <c r="S26" s="111">
        <f t="shared" si="4"/>
        <v>800</v>
      </c>
      <c r="T26" s="116">
        <v>800</v>
      </c>
      <c r="U26" s="116"/>
      <c r="V26" s="114"/>
    </row>
    <row r="27" spans="1:22" ht="51.75" customHeight="1" x14ac:dyDescent="0.2">
      <c r="A27" s="101" t="s">
        <v>41</v>
      </c>
      <c r="B27" s="115" t="s">
        <v>42</v>
      </c>
      <c r="C27" s="102" t="s">
        <v>10</v>
      </c>
      <c r="D27" s="133">
        <f t="shared" si="0"/>
        <v>50</v>
      </c>
      <c r="E27" s="134">
        <v>50</v>
      </c>
      <c r="F27" s="134"/>
      <c r="G27" s="133">
        <f t="shared" si="1"/>
        <v>50</v>
      </c>
      <c r="H27" s="134">
        <v>50</v>
      </c>
      <c r="I27" s="134"/>
      <c r="J27" s="41">
        <f t="shared" si="2"/>
        <v>150</v>
      </c>
      <c r="K27" s="116">
        <v>150</v>
      </c>
      <c r="L27" s="116"/>
      <c r="M27" s="111"/>
      <c r="N27" s="111">
        <f>K27-H27</f>
        <v>100</v>
      </c>
      <c r="O27" s="113"/>
      <c r="P27" s="111">
        <f t="shared" si="3"/>
        <v>200</v>
      </c>
      <c r="Q27" s="116">
        <v>200</v>
      </c>
      <c r="R27" s="116"/>
      <c r="S27" s="111">
        <f t="shared" si="4"/>
        <v>300</v>
      </c>
      <c r="T27" s="116">
        <v>300</v>
      </c>
      <c r="U27" s="116"/>
      <c r="V27" s="114"/>
    </row>
    <row r="28" spans="1:22" ht="40.5" customHeight="1" x14ac:dyDescent="0.2">
      <c r="A28" s="101" t="s">
        <v>43</v>
      </c>
      <c r="B28" s="115" t="s">
        <v>44</v>
      </c>
      <c r="C28" s="102" t="s">
        <v>10</v>
      </c>
      <c r="D28" s="133">
        <f t="shared" si="0"/>
        <v>10816.21</v>
      </c>
      <c r="E28" s="134">
        <v>10816.21</v>
      </c>
      <c r="F28" s="134"/>
      <c r="G28" s="133">
        <f t="shared" si="1"/>
        <v>9364</v>
      </c>
      <c r="H28" s="134">
        <v>9364</v>
      </c>
      <c r="I28" s="134"/>
      <c r="J28" s="41">
        <f t="shared" si="2"/>
        <v>9800</v>
      </c>
      <c r="K28" s="116">
        <v>9800</v>
      </c>
      <c r="L28" s="116"/>
      <c r="M28" s="111">
        <f>N28+O28</f>
        <v>436</v>
      </c>
      <c r="N28" s="111">
        <f>K28-H28</f>
        <v>436</v>
      </c>
      <c r="O28" s="113"/>
      <c r="P28" s="111">
        <f t="shared" si="3"/>
        <v>10100</v>
      </c>
      <c r="Q28" s="116">
        <v>10100</v>
      </c>
      <c r="R28" s="116"/>
      <c r="S28" s="111">
        <f t="shared" si="4"/>
        <v>11000</v>
      </c>
      <c r="T28" s="116">
        <v>11000</v>
      </c>
      <c r="U28" s="116"/>
      <c r="V28" s="114"/>
    </row>
    <row r="29" spans="1:22" ht="66.75" customHeight="1" x14ac:dyDescent="0.2">
      <c r="A29" s="101" t="s">
        <v>45</v>
      </c>
      <c r="B29" s="115" t="s">
        <v>46</v>
      </c>
      <c r="C29" s="102" t="s">
        <v>10</v>
      </c>
      <c r="D29" s="133"/>
      <c r="E29" s="134"/>
      <c r="F29" s="134"/>
      <c r="G29" s="133"/>
      <c r="H29" s="134"/>
      <c r="I29" s="134"/>
      <c r="J29" s="41"/>
      <c r="K29" s="116"/>
      <c r="L29" s="116"/>
      <c r="M29" s="111"/>
      <c r="N29" s="111"/>
      <c r="O29" s="113"/>
      <c r="P29" s="111"/>
      <c r="Q29" s="116"/>
      <c r="R29" s="116"/>
      <c r="S29" s="111"/>
      <c r="T29" s="116"/>
      <c r="U29" s="116"/>
      <c r="V29" s="114"/>
    </row>
    <row r="30" spans="1:22" ht="72" x14ac:dyDescent="0.2">
      <c r="A30" s="101" t="s">
        <v>47</v>
      </c>
      <c r="B30" s="115" t="s">
        <v>48</v>
      </c>
      <c r="C30" s="102" t="s">
        <v>10</v>
      </c>
      <c r="D30" s="133">
        <f t="shared" si="0"/>
        <v>1846.56</v>
      </c>
      <c r="E30" s="134">
        <v>1846.56</v>
      </c>
      <c r="F30" s="134"/>
      <c r="G30" s="133">
        <f t="shared" si="1"/>
        <v>2460</v>
      </c>
      <c r="H30" s="134">
        <v>2460</v>
      </c>
      <c r="I30" s="134"/>
      <c r="J30" s="41">
        <f t="shared" si="2"/>
        <v>1500</v>
      </c>
      <c r="K30" s="116">
        <v>1500</v>
      </c>
      <c r="L30" s="116"/>
      <c r="M30" s="111">
        <f>N30+O30</f>
        <v>-960</v>
      </c>
      <c r="N30" s="111">
        <f>K30-H30</f>
        <v>-960</v>
      </c>
      <c r="O30" s="113"/>
      <c r="P30" s="111">
        <f t="shared" si="3"/>
        <v>1600</v>
      </c>
      <c r="Q30" s="116">
        <v>1600</v>
      </c>
      <c r="R30" s="116"/>
      <c r="S30" s="111">
        <f t="shared" si="4"/>
        <v>1700</v>
      </c>
      <c r="T30" s="116">
        <v>1700</v>
      </c>
      <c r="U30" s="116"/>
      <c r="V30" s="114"/>
    </row>
    <row r="31" spans="1:22" ht="48" x14ac:dyDescent="0.2">
      <c r="A31" s="101" t="s">
        <v>49</v>
      </c>
      <c r="B31" s="115" t="s">
        <v>50</v>
      </c>
      <c r="C31" s="102" t="s">
        <v>10</v>
      </c>
      <c r="D31" s="133">
        <f t="shared" si="0"/>
        <v>1185.05</v>
      </c>
      <c r="E31" s="134">
        <v>1185.05</v>
      </c>
      <c r="F31" s="134"/>
      <c r="G31" s="133">
        <f t="shared" si="1"/>
        <v>1134</v>
      </c>
      <c r="H31" s="134">
        <v>1134</v>
      </c>
      <c r="I31" s="134"/>
      <c r="J31" s="41">
        <f t="shared" si="2"/>
        <v>1450</v>
      </c>
      <c r="K31" s="116">
        <v>1450</v>
      </c>
      <c r="L31" s="116"/>
      <c r="M31" s="111">
        <f>N31+O31</f>
        <v>316</v>
      </c>
      <c r="N31" s="111">
        <f>K31-H31</f>
        <v>316</v>
      </c>
      <c r="O31" s="113"/>
      <c r="P31" s="111">
        <f t="shared" si="3"/>
        <v>1600</v>
      </c>
      <c r="Q31" s="116">
        <v>1600</v>
      </c>
      <c r="R31" s="116"/>
      <c r="S31" s="111">
        <f t="shared" si="4"/>
        <v>1800</v>
      </c>
      <c r="T31" s="116">
        <v>1800</v>
      </c>
      <c r="U31" s="116"/>
      <c r="V31" s="114"/>
    </row>
    <row r="32" spans="1:22" ht="48" x14ac:dyDescent="0.2">
      <c r="A32" s="101" t="s">
        <v>51</v>
      </c>
      <c r="B32" s="115" t="s">
        <v>52</v>
      </c>
      <c r="C32" s="102" t="s">
        <v>10</v>
      </c>
      <c r="D32" s="133"/>
      <c r="E32" s="134"/>
      <c r="F32" s="134"/>
      <c r="G32" s="133"/>
      <c r="H32" s="134"/>
      <c r="I32" s="134"/>
      <c r="J32" s="41"/>
      <c r="K32" s="116"/>
      <c r="L32" s="116"/>
      <c r="M32" s="111"/>
      <c r="N32" s="111"/>
      <c r="O32" s="113"/>
      <c r="P32" s="111"/>
      <c r="Q32" s="116"/>
      <c r="R32" s="116"/>
      <c r="S32" s="111"/>
      <c r="T32" s="116"/>
      <c r="U32" s="116"/>
      <c r="V32" s="114"/>
    </row>
    <row r="33" spans="1:22" ht="84" x14ac:dyDescent="0.2">
      <c r="A33" s="101" t="s">
        <v>53</v>
      </c>
      <c r="B33" s="115" t="s">
        <v>54</v>
      </c>
      <c r="C33" s="102" t="s">
        <v>10</v>
      </c>
      <c r="D33" s="133">
        <f t="shared" si="0"/>
        <v>2961.08</v>
      </c>
      <c r="E33" s="134">
        <v>2961.08</v>
      </c>
      <c r="F33" s="134"/>
      <c r="G33" s="133">
        <f t="shared" si="1"/>
        <v>4250</v>
      </c>
      <c r="H33" s="134">
        <v>4250</v>
      </c>
      <c r="I33" s="134"/>
      <c r="J33" s="41">
        <f t="shared" si="2"/>
        <v>4500</v>
      </c>
      <c r="K33" s="116">
        <v>4500</v>
      </c>
      <c r="L33" s="116"/>
      <c r="M33" s="111">
        <f>N33+O33</f>
        <v>250</v>
      </c>
      <c r="N33" s="111">
        <f>K33-H33</f>
        <v>250</v>
      </c>
      <c r="O33" s="113"/>
      <c r="P33" s="111">
        <f t="shared" si="3"/>
        <v>4800</v>
      </c>
      <c r="Q33" s="116">
        <v>4800</v>
      </c>
      <c r="R33" s="116"/>
      <c r="S33" s="111">
        <f t="shared" si="4"/>
        <v>5200</v>
      </c>
      <c r="T33" s="116">
        <v>5200</v>
      </c>
      <c r="U33" s="116"/>
      <c r="V33" s="114"/>
    </row>
    <row r="34" spans="1:22" ht="81" customHeight="1" x14ac:dyDescent="0.2">
      <c r="A34" s="101" t="s">
        <v>55</v>
      </c>
      <c r="B34" s="115" t="s">
        <v>56</v>
      </c>
      <c r="C34" s="102" t="s">
        <v>10</v>
      </c>
      <c r="D34" s="133">
        <f t="shared" si="0"/>
        <v>600</v>
      </c>
      <c r="E34" s="134">
        <v>600</v>
      </c>
      <c r="F34" s="134"/>
      <c r="G34" s="133">
        <f t="shared" si="1"/>
        <v>700</v>
      </c>
      <c r="H34" s="134">
        <v>700</v>
      </c>
      <c r="I34" s="134"/>
      <c r="J34" s="41">
        <f t="shared" si="2"/>
        <v>700</v>
      </c>
      <c r="K34" s="116">
        <v>700</v>
      </c>
      <c r="L34" s="116"/>
      <c r="M34" s="111"/>
      <c r="N34" s="111">
        <f>K34-H34</f>
        <v>0</v>
      </c>
      <c r="O34" s="113"/>
      <c r="P34" s="111">
        <f t="shared" si="3"/>
        <v>700</v>
      </c>
      <c r="Q34" s="116">
        <v>700</v>
      </c>
      <c r="R34" s="116"/>
      <c r="S34" s="111">
        <f t="shared" si="4"/>
        <v>700</v>
      </c>
      <c r="T34" s="116">
        <v>700</v>
      </c>
      <c r="U34" s="116"/>
      <c r="V34" s="114"/>
    </row>
    <row r="35" spans="1:22" ht="47.25" customHeight="1" x14ac:dyDescent="0.2">
      <c r="A35" s="101" t="s">
        <v>57</v>
      </c>
      <c r="B35" s="115" t="s">
        <v>58</v>
      </c>
      <c r="C35" s="102" t="s">
        <v>10</v>
      </c>
      <c r="D35" s="133"/>
      <c r="E35" s="134"/>
      <c r="F35" s="134"/>
      <c r="G35" s="133"/>
      <c r="H35" s="134"/>
      <c r="I35" s="134"/>
      <c r="J35" s="41"/>
      <c r="K35" s="116"/>
      <c r="L35" s="116"/>
      <c r="M35" s="111"/>
      <c r="N35" s="111"/>
      <c r="O35" s="113"/>
      <c r="P35" s="111"/>
      <c r="Q35" s="116"/>
      <c r="R35" s="116"/>
      <c r="S35" s="111"/>
      <c r="T35" s="116"/>
      <c r="U35" s="116"/>
      <c r="V35" s="114"/>
    </row>
    <row r="36" spans="1:22" ht="49.5" customHeight="1" x14ac:dyDescent="0.2">
      <c r="A36" s="101" t="s">
        <v>59</v>
      </c>
      <c r="B36" s="115" t="s">
        <v>60</v>
      </c>
      <c r="C36" s="102" t="s">
        <v>10</v>
      </c>
      <c r="D36" s="133"/>
      <c r="E36" s="134">
        <v>750</v>
      </c>
      <c r="F36" s="134"/>
      <c r="G36" s="133"/>
      <c r="H36" s="134"/>
      <c r="I36" s="134"/>
      <c r="J36" s="41">
        <f>K36</f>
        <v>750</v>
      </c>
      <c r="K36" s="116">
        <v>750</v>
      </c>
      <c r="L36" s="116"/>
      <c r="M36" s="111"/>
      <c r="N36" s="111"/>
      <c r="O36" s="113"/>
      <c r="P36" s="111">
        <f>Q36</f>
        <v>750</v>
      </c>
      <c r="Q36" s="116">
        <v>750</v>
      </c>
      <c r="R36" s="116"/>
      <c r="S36" s="111">
        <f>T36</f>
        <v>750</v>
      </c>
      <c r="T36" s="116">
        <v>750</v>
      </c>
      <c r="U36" s="116"/>
      <c r="V36" s="114"/>
    </row>
    <row r="37" spans="1:22" ht="37.5" customHeight="1" x14ac:dyDescent="0.2">
      <c r="A37" s="101" t="s">
        <v>61</v>
      </c>
      <c r="B37" s="115" t="s">
        <v>62</v>
      </c>
      <c r="C37" s="102" t="s">
        <v>10</v>
      </c>
      <c r="D37" s="133"/>
      <c r="E37" s="134"/>
      <c r="F37" s="134"/>
      <c r="G37" s="133"/>
      <c r="H37" s="134"/>
      <c r="I37" s="134"/>
      <c r="J37" s="41"/>
      <c r="K37" s="116"/>
      <c r="L37" s="116"/>
      <c r="M37" s="111"/>
      <c r="N37" s="111"/>
      <c r="O37" s="113"/>
      <c r="P37" s="111"/>
      <c r="Q37" s="116"/>
      <c r="R37" s="116"/>
      <c r="S37" s="111"/>
      <c r="T37" s="116"/>
      <c r="U37" s="116"/>
      <c r="V37" s="114"/>
    </row>
    <row r="38" spans="1:22" ht="37.5" customHeight="1" x14ac:dyDescent="0.2">
      <c r="A38" s="101" t="s">
        <v>63</v>
      </c>
      <c r="B38" s="115" t="s">
        <v>64</v>
      </c>
      <c r="C38" s="102" t="s">
        <v>10</v>
      </c>
      <c r="D38" s="133"/>
      <c r="E38" s="134"/>
      <c r="F38" s="134"/>
      <c r="G38" s="133"/>
      <c r="H38" s="134"/>
      <c r="I38" s="134"/>
      <c r="J38" s="41"/>
      <c r="K38" s="116"/>
      <c r="L38" s="116"/>
      <c r="M38" s="111"/>
      <c r="N38" s="111"/>
      <c r="O38" s="113"/>
      <c r="P38" s="111"/>
      <c r="Q38" s="116"/>
      <c r="R38" s="116"/>
      <c r="S38" s="111"/>
      <c r="T38" s="116"/>
      <c r="U38" s="116"/>
      <c r="V38" s="114"/>
    </row>
    <row r="39" spans="1:22" ht="24" x14ac:dyDescent="0.2">
      <c r="A39" s="101" t="s">
        <v>65</v>
      </c>
      <c r="B39" s="115" t="s">
        <v>66</v>
      </c>
      <c r="C39" s="102" t="s">
        <v>10</v>
      </c>
      <c r="D39" s="133"/>
      <c r="E39" s="134"/>
      <c r="F39" s="134"/>
      <c r="G39" s="133"/>
      <c r="H39" s="134"/>
      <c r="I39" s="134"/>
      <c r="J39" s="41"/>
      <c r="K39" s="116"/>
      <c r="L39" s="116"/>
      <c r="M39" s="111"/>
      <c r="N39" s="111"/>
      <c r="O39" s="113"/>
      <c r="P39" s="111"/>
      <c r="Q39" s="116"/>
      <c r="R39" s="116"/>
      <c r="S39" s="111"/>
      <c r="T39" s="116"/>
      <c r="U39" s="116"/>
      <c r="V39" s="114"/>
    </row>
    <row r="40" spans="1:22" s="98" customFormat="1" ht="41.25" customHeight="1" x14ac:dyDescent="0.15">
      <c r="A40" s="107" t="s">
        <v>67</v>
      </c>
      <c r="B40" s="108" t="s">
        <v>68</v>
      </c>
      <c r="C40" s="109" t="s">
        <v>69</v>
      </c>
      <c r="D40" s="133">
        <f t="shared" si="0"/>
        <v>12519.1</v>
      </c>
      <c r="E40" s="133">
        <f>E42+E43</f>
        <v>12519.1</v>
      </c>
      <c r="F40" s="133"/>
      <c r="G40" s="133">
        <f t="shared" si="1"/>
        <v>14000</v>
      </c>
      <c r="H40" s="133">
        <f>H42+H43</f>
        <v>14000</v>
      </c>
      <c r="I40" s="133"/>
      <c r="J40" s="41">
        <f t="shared" si="2"/>
        <v>14000</v>
      </c>
      <c r="K40" s="111">
        <f>K42+K43</f>
        <v>14000</v>
      </c>
      <c r="L40" s="111"/>
      <c r="M40" s="111">
        <f>N40+O40</f>
        <v>0</v>
      </c>
      <c r="N40" s="111">
        <f>K40-H40</f>
        <v>0</v>
      </c>
      <c r="O40" s="113"/>
      <c r="P40" s="111">
        <f t="shared" si="3"/>
        <v>14000</v>
      </c>
      <c r="Q40" s="111">
        <f>Q42+Q43</f>
        <v>14000</v>
      </c>
      <c r="R40" s="111"/>
      <c r="S40" s="111">
        <f t="shared" si="4"/>
        <v>14000</v>
      </c>
      <c r="T40" s="111">
        <f>T42+T43</f>
        <v>14000</v>
      </c>
      <c r="U40" s="111"/>
      <c r="V40" s="175" t="s">
        <v>452</v>
      </c>
    </row>
    <row r="41" spans="1:22" ht="18" customHeight="1" x14ac:dyDescent="0.2">
      <c r="A41" s="101"/>
      <c r="B41" s="115" t="s">
        <v>5</v>
      </c>
      <c r="C41" s="102"/>
      <c r="D41" s="133"/>
      <c r="E41" s="134"/>
      <c r="F41" s="134"/>
      <c r="G41" s="133"/>
      <c r="H41" s="134"/>
      <c r="I41" s="134"/>
      <c r="J41" s="41"/>
      <c r="K41" s="116"/>
      <c r="L41" s="116"/>
      <c r="M41" s="111"/>
      <c r="N41" s="111"/>
      <c r="O41" s="113"/>
      <c r="P41" s="111"/>
      <c r="Q41" s="116"/>
      <c r="R41" s="116"/>
      <c r="S41" s="111"/>
      <c r="T41" s="116"/>
      <c r="U41" s="116"/>
      <c r="V41" s="176"/>
    </row>
    <row r="42" spans="1:22" s="98" customFormat="1" ht="81.75" customHeight="1" x14ac:dyDescent="0.15">
      <c r="A42" s="101" t="s">
        <v>70</v>
      </c>
      <c r="B42" s="115" t="s">
        <v>71</v>
      </c>
      <c r="C42" s="102" t="s">
        <v>10</v>
      </c>
      <c r="D42" s="133">
        <f t="shared" si="0"/>
        <v>6013</v>
      </c>
      <c r="E42" s="134">
        <v>6013</v>
      </c>
      <c r="F42" s="134"/>
      <c r="G42" s="133">
        <f t="shared" si="1"/>
        <v>7000</v>
      </c>
      <c r="H42" s="134">
        <v>7000</v>
      </c>
      <c r="I42" s="134"/>
      <c r="J42" s="41">
        <f t="shared" si="2"/>
        <v>7000</v>
      </c>
      <c r="K42" s="116">
        <v>7000</v>
      </c>
      <c r="L42" s="116"/>
      <c r="M42" s="111">
        <f>N42+O42</f>
        <v>0</v>
      </c>
      <c r="N42" s="111">
        <f>K42-H42</f>
        <v>0</v>
      </c>
      <c r="O42" s="113"/>
      <c r="P42" s="111">
        <f t="shared" si="3"/>
        <v>7000</v>
      </c>
      <c r="Q42" s="116">
        <v>7000</v>
      </c>
      <c r="R42" s="116"/>
      <c r="S42" s="111">
        <f t="shared" si="4"/>
        <v>7000</v>
      </c>
      <c r="T42" s="116">
        <v>7000</v>
      </c>
      <c r="U42" s="116"/>
      <c r="V42" s="176"/>
    </row>
    <row r="43" spans="1:22" s="98" customFormat="1" ht="81.75" customHeight="1" x14ac:dyDescent="0.15">
      <c r="A43" s="101" t="s">
        <v>72</v>
      </c>
      <c r="B43" s="115" t="s">
        <v>73</v>
      </c>
      <c r="C43" s="102" t="s">
        <v>10</v>
      </c>
      <c r="D43" s="133">
        <f t="shared" si="0"/>
        <v>6506.1</v>
      </c>
      <c r="E43" s="134">
        <v>6506.1</v>
      </c>
      <c r="F43" s="134"/>
      <c r="G43" s="133">
        <f t="shared" si="1"/>
        <v>7000</v>
      </c>
      <c r="H43" s="134">
        <v>7000</v>
      </c>
      <c r="I43" s="134"/>
      <c r="J43" s="41">
        <f t="shared" si="2"/>
        <v>7000</v>
      </c>
      <c r="K43" s="116">
        <v>7000</v>
      </c>
      <c r="L43" s="116"/>
      <c r="M43" s="111">
        <f>N43+O43</f>
        <v>0</v>
      </c>
      <c r="N43" s="111">
        <f>K43-H43</f>
        <v>0</v>
      </c>
      <c r="O43" s="113"/>
      <c r="P43" s="111">
        <f t="shared" si="3"/>
        <v>7000</v>
      </c>
      <c r="Q43" s="116">
        <v>7000</v>
      </c>
      <c r="R43" s="116"/>
      <c r="S43" s="111">
        <f t="shared" si="4"/>
        <v>7000</v>
      </c>
      <c r="T43" s="116">
        <v>7000</v>
      </c>
      <c r="U43" s="116"/>
      <c r="V43" s="177"/>
    </row>
    <row r="44" spans="1:22" s="98" customFormat="1" ht="53.25" customHeight="1" x14ac:dyDescent="0.15">
      <c r="A44" s="107" t="s">
        <v>74</v>
      </c>
      <c r="B44" s="108" t="s">
        <v>75</v>
      </c>
      <c r="C44" s="109" t="s">
        <v>76</v>
      </c>
      <c r="D44" s="133">
        <f t="shared" si="0"/>
        <v>2466643.9440000001</v>
      </c>
      <c r="E44" s="133">
        <f>E52</f>
        <v>1014396.3439999999</v>
      </c>
      <c r="F44" s="133">
        <f>F60</f>
        <v>1452247.6</v>
      </c>
      <c r="G44" s="133">
        <f t="shared" si="1"/>
        <v>3514825.3550000004</v>
      </c>
      <c r="H44" s="133">
        <f>H52</f>
        <v>1201902.9000000001</v>
      </c>
      <c r="I44" s="133">
        <f>I58</f>
        <v>2312922.4550000001</v>
      </c>
      <c r="J44" s="41">
        <f t="shared" si="2"/>
        <v>2487299.6</v>
      </c>
      <c r="K44" s="111">
        <f>K52</f>
        <v>1372799.6</v>
      </c>
      <c r="L44" s="111">
        <f>L58</f>
        <v>1114500</v>
      </c>
      <c r="M44" s="41">
        <f>N44+O44</f>
        <v>-1198422.4550000001</v>
      </c>
      <c r="N44" s="111">
        <v>0</v>
      </c>
      <c r="O44" s="41">
        <f>L44-I44</f>
        <v>-1198422.4550000001</v>
      </c>
      <c r="P44" s="111">
        <f t="shared" si="3"/>
        <v>1472799.6</v>
      </c>
      <c r="Q44" s="111">
        <f>Q52</f>
        <v>1472799.6</v>
      </c>
      <c r="R44" s="111"/>
      <c r="S44" s="111">
        <f t="shared" si="4"/>
        <v>1472799.6</v>
      </c>
      <c r="T44" s="111">
        <f>T52</f>
        <v>1472799.6</v>
      </c>
      <c r="U44" s="111"/>
      <c r="V44" s="114"/>
    </row>
    <row r="45" spans="1:22" ht="12.75" customHeight="1" x14ac:dyDescent="0.2">
      <c r="A45" s="101"/>
      <c r="B45" s="115" t="s">
        <v>5</v>
      </c>
      <c r="C45" s="102"/>
      <c r="D45" s="133"/>
      <c r="E45" s="134"/>
      <c r="F45" s="134"/>
      <c r="G45" s="133"/>
      <c r="H45" s="134"/>
      <c r="I45" s="134"/>
      <c r="J45" s="41"/>
      <c r="K45" s="116"/>
      <c r="L45" s="116"/>
      <c r="M45" s="111"/>
      <c r="N45" s="111"/>
      <c r="O45" s="113"/>
      <c r="P45" s="111"/>
      <c r="Q45" s="116"/>
      <c r="R45" s="116"/>
      <c r="S45" s="111"/>
      <c r="T45" s="116"/>
      <c r="U45" s="116"/>
      <c r="V45" s="114"/>
    </row>
    <row r="46" spans="1:22" s="98" customFormat="1" ht="46.5" customHeight="1" x14ac:dyDescent="0.15">
      <c r="A46" s="107" t="s">
        <v>77</v>
      </c>
      <c r="B46" s="108" t="s">
        <v>78</v>
      </c>
      <c r="C46" s="109" t="s">
        <v>79</v>
      </c>
      <c r="D46" s="133"/>
      <c r="E46" s="133"/>
      <c r="F46" s="133"/>
      <c r="G46" s="133"/>
      <c r="H46" s="133"/>
      <c r="I46" s="133"/>
      <c r="J46" s="41"/>
      <c r="K46" s="111"/>
      <c r="L46" s="111"/>
      <c r="M46" s="111"/>
      <c r="N46" s="111"/>
      <c r="O46" s="113"/>
      <c r="P46" s="111"/>
      <c r="Q46" s="111"/>
      <c r="R46" s="111"/>
      <c r="S46" s="111"/>
      <c r="T46" s="111"/>
      <c r="U46" s="111"/>
      <c r="V46" s="114"/>
    </row>
    <row r="47" spans="1:22" ht="16.5" customHeight="1" x14ac:dyDescent="0.2">
      <c r="A47" s="101"/>
      <c r="B47" s="115" t="s">
        <v>5</v>
      </c>
      <c r="C47" s="102"/>
      <c r="D47" s="133"/>
      <c r="E47" s="134"/>
      <c r="F47" s="134"/>
      <c r="G47" s="133"/>
      <c r="H47" s="134"/>
      <c r="I47" s="134"/>
      <c r="J47" s="41"/>
      <c r="K47" s="116"/>
      <c r="L47" s="116"/>
      <c r="M47" s="111"/>
      <c r="N47" s="111"/>
      <c r="O47" s="113"/>
      <c r="P47" s="111"/>
      <c r="Q47" s="116"/>
      <c r="R47" s="116"/>
      <c r="S47" s="111"/>
      <c r="T47" s="116"/>
      <c r="U47" s="116"/>
      <c r="V47" s="114"/>
    </row>
    <row r="48" spans="1:22" s="98" customFormat="1" ht="52.5" customHeight="1" x14ac:dyDescent="0.15">
      <c r="A48" s="101" t="s">
        <v>80</v>
      </c>
      <c r="B48" s="115" t="s">
        <v>81</v>
      </c>
      <c r="C48" s="102"/>
      <c r="D48" s="133"/>
      <c r="E48" s="134"/>
      <c r="F48" s="134"/>
      <c r="G48" s="133"/>
      <c r="H48" s="134"/>
      <c r="I48" s="134"/>
      <c r="J48" s="41"/>
      <c r="K48" s="116"/>
      <c r="L48" s="116"/>
      <c r="M48" s="111"/>
      <c r="N48" s="111"/>
      <c r="O48" s="113"/>
      <c r="P48" s="111"/>
      <c r="Q48" s="116"/>
      <c r="R48" s="116"/>
      <c r="S48" s="111"/>
      <c r="T48" s="116"/>
      <c r="U48" s="116"/>
      <c r="V48" s="114"/>
    </row>
    <row r="49" spans="1:22" s="98" customFormat="1" ht="45.75" customHeight="1" x14ac:dyDescent="0.15">
      <c r="A49" s="107" t="s">
        <v>82</v>
      </c>
      <c r="B49" s="108" t="s">
        <v>83</v>
      </c>
      <c r="C49" s="109" t="s">
        <v>84</v>
      </c>
      <c r="D49" s="133"/>
      <c r="E49" s="133"/>
      <c r="F49" s="133"/>
      <c r="G49" s="133"/>
      <c r="H49" s="133"/>
      <c r="I49" s="133"/>
      <c r="J49" s="41"/>
      <c r="K49" s="111"/>
      <c r="L49" s="111"/>
      <c r="M49" s="111"/>
      <c r="N49" s="111"/>
      <c r="O49" s="113"/>
      <c r="P49" s="111"/>
      <c r="Q49" s="111"/>
      <c r="R49" s="111"/>
      <c r="S49" s="111"/>
      <c r="T49" s="111"/>
      <c r="U49" s="111"/>
      <c r="V49" s="114"/>
    </row>
    <row r="50" spans="1:22" ht="12.75" customHeight="1" x14ac:dyDescent="0.2">
      <c r="A50" s="101"/>
      <c r="B50" s="115" t="s">
        <v>5</v>
      </c>
      <c r="C50" s="102"/>
      <c r="D50" s="133"/>
      <c r="E50" s="134"/>
      <c r="F50" s="134"/>
      <c r="G50" s="133"/>
      <c r="H50" s="134"/>
      <c r="I50" s="134"/>
      <c r="J50" s="41"/>
      <c r="K50" s="116"/>
      <c r="L50" s="116"/>
      <c r="M50" s="111"/>
      <c r="N50" s="111"/>
      <c r="O50" s="113"/>
      <c r="P50" s="111"/>
      <c r="Q50" s="116"/>
      <c r="R50" s="116"/>
      <c r="S50" s="111"/>
      <c r="T50" s="116"/>
      <c r="U50" s="116"/>
      <c r="V50" s="114"/>
    </row>
    <row r="51" spans="1:22" s="98" customFormat="1" ht="46.5" customHeight="1" x14ac:dyDescent="0.15">
      <c r="A51" s="101" t="s">
        <v>85</v>
      </c>
      <c r="B51" s="115" t="s">
        <v>86</v>
      </c>
      <c r="C51" s="102" t="s">
        <v>10</v>
      </c>
      <c r="D51" s="133"/>
      <c r="E51" s="134"/>
      <c r="F51" s="134"/>
      <c r="G51" s="133"/>
      <c r="H51" s="134"/>
      <c r="I51" s="134"/>
      <c r="J51" s="41"/>
      <c r="K51" s="116"/>
      <c r="L51" s="116"/>
      <c r="M51" s="111"/>
      <c r="N51" s="111"/>
      <c r="O51" s="113"/>
      <c r="P51" s="111"/>
      <c r="Q51" s="116"/>
      <c r="R51" s="116"/>
      <c r="S51" s="111"/>
      <c r="T51" s="116"/>
      <c r="U51" s="116"/>
      <c r="V51" s="114"/>
    </row>
    <row r="52" spans="1:22" s="98" customFormat="1" ht="66.75" customHeight="1" x14ac:dyDescent="0.15">
      <c r="A52" s="107" t="s">
        <v>87</v>
      </c>
      <c r="B52" s="108" t="s">
        <v>88</v>
      </c>
      <c r="C52" s="109" t="s">
        <v>89</v>
      </c>
      <c r="D52" s="133">
        <f t="shared" si="0"/>
        <v>1014396.3439999999</v>
      </c>
      <c r="E52" s="133">
        <f>E54+E57+E55</f>
        <v>1014396.3439999999</v>
      </c>
      <c r="F52" s="133"/>
      <c r="G52" s="133">
        <f t="shared" si="1"/>
        <v>1201902.9000000001</v>
      </c>
      <c r="H52" s="133">
        <f>H54+H57</f>
        <v>1201902.9000000001</v>
      </c>
      <c r="I52" s="133"/>
      <c r="J52" s="41">
        <f t="shared" si="2"/>
        <v>1372799.6</v>
      </c>
      <c r="K52" s="111">
        <f>K54+K57+K56</f>
        <v>1372799.6</v>
      </c>
      <c r="L52" s="111"/>
      <c r="M52" s="111"/>
      <c r="N52" s="111">
        <f>K52-H52</f>
        <v>170896.69999999995</v>
      </c>
      <c r="O52" s="113"/>
      <c r="P52" s="111">
        <f t="shared" si="3"/>
        <v>1472799.6</v>
      </c>
      <c r="Q52" s="111">
        <f>Q54+Q56+Q57</f>
        <v>1472799.6</v>
      </c>
      <c r="R52" s="111"/>
      <c r="S52" s="111">
        <f t="shared" si="4"/>
        <v>1472799.6</v>
      </c>
      <c r="T52" s="111">
        <f>T54+T57+T56</f>
        <v>1472799.6</v>
      </c>
      <c r="U52" s="111"/>
      <c r="V52" s="175" t="s">
        <v>453</v>
      </c>
    </row>
    <row r="53" spans="1:22" ht="12.75" customHeight="1" x14ac:dyDescent="0.2">
      <c r="A53" s="101"/>
      <c r="B53" s="115" t="s">
        <v>5</v>
      </c>
      <c r="C53" s="102"/>
      <c r="D53" s="133"/>
      <c r="E53" s="134"/>
      <c r="F53" s="134"/>
      <c r="G53" s="133"/>
      <c r="H53" s="134"/>
      <c r="I53" s="134"/>
      <c r="J53" s="41"/>
      <c r="K53" s="116"/>
      <c r="L53" s="116"/>
      <c r="M53" s="111"/>
      <c r="N53" s="111"/>
      <c r="O53" s="113"/>
      <c r="P53" s="111"/>
      <c r="Q53" s="116"/>
      <c r="R53" s="116"/>
      <c r="S53" s="111"/>
      <c r="T53" s="116"/>
      <c r="U53" s="116"/>
      <c r="V53" s="176"/>
    </row>
    <row r="54" spans="1:22" ht="41.25" customHeight="1" x14ac:dyDescent="0.2">
      <c r="A54" s="101" t="s">
        <v>90</v>
      </c>
      <c r="B54" s="115" t="s">
        <v>91</v>
      </c>
      <c r="C54" s="102" t="s">
        <v>10</v>
      </c>
      <c r="D54" s="133">
        <f t="shared" si="0"/>
        <v>1010910.2</v>
      </c>
      <c r="E54" s="134">
        <v>1010910.2</v>
      </c>
      <c r="F54" s="134"/>
      <c r="G54" s="133">
        <f t="shared" si="1"/>
        <v>1198416.8</v>
      </c>
      <c r="H54" s="136">
        <v>1198416.8</v>
      </c>
      <c r="I54" s="134"/>
      <c r="J54" s="41">
        <f t="shared" si="2"/>
        <v>1369313.5</v>
      </c>
      <c r="K54" s="116">
        <v>1369313.5</v>
      </c>
      <c r="L54" s="116"/>
      <c r="M54" s="111"/>
      <c r="N54" s="111">
        <f>K54-H54</f>
        <v>170896.69999999995</v>
      </c>
      <c r="O54" s="113"/>
      <c r="P54" s="111">
        <f t="shared" si="3"/>
        <v>1469313.5</v>
      </c>
      <c r="Q54" s="116">
        <v>1469313.5</v>
      </c>
      <c r="R54" s="116"/>
      <c r="S54" s="111">
        <f t="shared" si="4"/>
        <v>1469313.5</v>
      </c>
      <c r="T54" s="116">
        <v>1469313.5</v>
      </c>
      <c r="U54" s="116"/>
      <c r="V54" s="176"/>
    </row>
    <row r="55" spans="1:22" ht="41.25" customHeight="1" x14ac:dyDescent="0.2">
      <c r="A55" s="101">
        <v>1252</v>
      </c>
      <c r="B55" s="115" t="s">
        <v>436</v>
      </c>
      <c r="C55" s="102"/>
      <c r="D55" s="133"/>
      <c r="E55" s="133"/>
      <c r="F55" s="134"/>
      <c r="G55" s="133"/>
      <c r="H55" s="136"/>
      <c r="I55" s="134"/>
      <c r="J55" s="41"/>
      <c r="K55" s="116"/>
      <c r="L55" s="116"/>
      <c r="M55" s="111"/>
      <c r="N55" s="111"/>
      <c r="O55" s="113"/>
      <c r="P55" s="111"/>
      <c r="Q55" s="116"/>
      <c r="R55" s="116"/>
      <c r="S55" s="111"/>
      <c r="T55" s="116"/>
      <c r="U55" s="116"/>
      <c r="V55" s="176"/>
    </row>
    <row r="56" spans="1:22" ht="28.5" customHeight="1" x14ac:dyDescent="0.2">
      <c r="A56" s="101">
        <v>1254</v>
      </c>
      <c r="B56" s="115" t="s">
        <v>432</v>
      </c>
      <c r="C56" s="102"/>
      <c r="D56" s="133"/>
      <c r="E56" s="134"/>
      <c r="F56" s="134"/>
      <c r="G56" s="133"/>
      <c r="H56" s="136"/>
      <c r="I56" s="134"/>
      <c r="J56" s="41"/>
      <c r="K56" s="116"/>
      <c r="L56" s="116"/>
      <c r="M56" s="111"/>
      <c r="N56" s="111"/>
      <c r="O56" s="113"/>
      <c r="P56" s="111"/>
      <c r="Q56" s="116"/>
      <c r="R56" s="116"/>
      <c r="S56" s="111"/>
      <c r="T56" s="116"/>
      <c r="U56" s="116"/>
      <c r="V56" s="176"/>
    </row>
    <row r="57" spans="1:22" s="98" customFormat="1" ht="52.5" customHeight="1" x14ac:dyDescent="0.15">
      <c r="A57" s="101" t="s">
        <v>92</v>
      </c>
      <c r="B57" s="115" t="s">
        <v>93</v>
      </c>
      <c r="C57" s="102" t="s">
        <v>10</v>
      </c>
      <c r="D57" s="133">
        <f t="shared" si="0"/>
        <v>3486.1439999999998</v>
      </c>
      <c r="E57" s="134">
        <v>3486.1439999999998</v>
      </c>
      <c r="F57" s="134"/>
      <c r="G57" s="133">
        <f t="shared" si="1"/>
        <v>3486.1</v>
      </c>
      <c r="H57" s="136">
        <v>3486.1</v>
      </c>
      <c r="I57" s="134"/>
      <c r="J57" s="41">
        <f t="shared" si="2"/>
        <v>3486.1</v>
      </c>
      <c r="K57" s="136">
        <v>3486.1</v>
      </c>
      <c r="L57" s="120"/>
      <c r="M57" s="119"/>
      <c r="N57" s="111">
        <f>K57-H57</f>
        <v>0</v>
      </c>
      <c r="O57" s="113"/>
      <c r="P57" s="119">
        <f t="shared" si="3"/>
        <v>3486.1</v>
      </c>
      <c r="Q57" s="136">
        <v>3486.1</v>
      </c>
      <c r="R57" s="116"/>
      <c r="S57" s="111">
        <f t="shared" si="4"/>
        <v>3486.1</v>
      </c>
      <c r="T57" s="136">
        <v>3486.1</v>
      </c>
      <c r="U57" s="116"/>
      <c r="V57" s="177"/>
    </row>
    <row r="58" spans="1:22" ht="39.75" customHeight="1" x14ac:dyDescent="0.2">
      <c r="A58" s="107" t="s">
        <v>94</v>
      </c>
      <c r="B58" s="108" t="s">
        <v>95</v>
      </c>
      <c r="C58" s="109" t="s">
        <v>96</v>
      </c>
      <c r="D58" s="133">
        <f>E58+F58</f>
        <v>1452247.6</v>
      </c>
      <c r="E58" s="133"/>
      <c r="F58" s="133">
        <f>F60</f>
        <v>1452247.6</v>
      </c>
      <c r="G58" s="133">
        <f t="shared" si="1"/>
        <v>2312922.4550000001</v>
      </c>
      <c r="H58" s="133"/>
      <c r="I58" s="133">
        <f>I60</f>
        <v>2312922.4550000001</v>
      </c>
      <c r="J58" s="41">
        <f t="shared" si="2"/>
        <v>1114500</v>
      </c>
      <c r="K58" s="111"/>
      <c r="L58" s="119">
        <f>L60</f>
        <v>1114500</v>
      </c>
      <c r="M58" s="119">
        <f>N58+O58</f>
        <v>-1198422.4550000001</v>
      </c>
      <c r="N58" s="111"/>
      <c r="O58" s="113">
        <f>L58-I58</f>
        <v>-1198422.4550000001</v>
      </c>
      <c r="P58" s="119">
        <f t="shared" si="3"/>
        <v>816000</v>
      </c>
      <c r="Q58" s="111"/>
      <c r="R58" s="111">
        <f>R60</f>
        <v>816000</v>
      </c>
      <c r="S58" s="111">
        <f t="shared" si="4"/>
        <v>458000</v>
      </c>
      <c r="T58" s="111"/>
      <c r="U58" s="111">
        <f>U60</f>
        <v>458000</v>
      </c>
      <c r="V58" s="114"/>
    </row>
    <row r="59" spans="1:22" ht="36" customHeight="1" x14ac:dyDescent="0.2">
      <c r="A59" s="101"/>
      <c r="B59" s="115" t="s">
        <v>5</v>
      </c>
      <c r="C59" s="102"/>
      <c r="D59" s="133"/>
      <c r="E59" s="134"/>
      <c r="F59" s="134"/>
      <c r="G59" s="133"/>
      <c r="H59" s="134"/>
      <c r="I59" s="134"/>
      <c r="J59" s="41"/>
      <c r="K59" s="116"/>
      <c r="L59" s="120"/>
      <c r="M59" s="119"/>
      <c r="N59" s="111"/>
      <c r="O59" s="113"/>
      <c r="P59" s="119"/>
      <c r="Q59" s="116"/>
      <c r="R59" s="116"/>
      <c r="S59" s="111"/>
      <c r="T59" s="116"/>
      <c r="U59" s="116"/>
      <c r="V59" s="114"/>
    </row>
    <row r="60" spans="1:22" s="98" customFormat="1" ht="69" customHeight="1" x14ac:dyDescent="0.15">
      <c r="A60" s="101" t="s">
        <v>97</v>
      </c>
      <c r="B60" s="115" t="s">
        <v>98</v>
      </c>
      <c r="C60" s="102" t="s">
        <v>10</v>
      </c>
      <c r="D60" s="133">
        <f t="shared" si="0"/>
        <v>1452247.6</v>
      </c>
      <c r="E60" s="134"/>
      <c r="F60" s="134">
        <v>1452247.6</v>
      </c>
      <c r="G60" s="133">
        <f>I60+H60</f>
        <v>2312922.4550000001</v>
      </c>
      <c r="H60" s="134"/>
      <c r="I60" s="136">
        <v>2312922.4550000001</v>
      </c>
      <c r="J60" s="41">
        <f t="shared" si="2"/>
        <v>1114500</v>
      </c>
      <c r="K60" s="116"/>
      <c r="L60" s="120">
        <v>1114500</v>
      </c>
      <c r="M60" s="119">
        <f>N60+O60</f>
        <v>-1198422.4550000001</v>
      </c>
      <c r="N60" s="111"/>
      <c r="O60" s="113">
        <f>L60-I60</f>
        <v>-1198422.4550000001</v>
      </c>
      <c r="P60" s="119">
        <f t="shared" si="3"/>
        <v>816000</v>
      </c>
      <c r="Q60" s="116"/>
      <c r="R60" s="116">
        <v>816000</v>
      </c>
      <c r="S60" s="111">
        <f t="shared" si="4"/>
        <v>458000</v>
      </c>
      <c r="T60" s="116"/>
      <c r="U60" s="116">
        <v>458000</v>
      </c>
      <c r="V60" s="114"/>
    </row>
    <row r="61" spans="1:22" ht="34.5" customHeight="1" x14ac:dyDescent="0.2">
      <c r="A61" s="107" t="s">
        <v>99</v>
      </c>
      <c r="B61" s="108" t="s">
        <v>100</v>
      </c>
      <c r="C61" s="109" t="s">
        <v>101</v>
      </c>
      <c r="D61" s="133">
        <f t="shared" si="0"/>
        <v>401970.51870000002</v>
      </c>
      <c r="E61" s="133">
        <f>E66+E71+E75+E105</f>
        <v>401970.51870000002</v>
      </c>
      <c r="F61" s="133"/>
      <c r="G61" s="133">
        <f t="shared" si="1"/>
        <v>457786.6</v>
      </c>
      <c r="H61" s="133">
        <f>H66+H71+H75+H105</f>
        <v>457786.6</v>
      </c>
      <c r="I61" s="133"/>
      <c r="J61" s="41">
        <f t="shared" si="2"/>
        <v>397612</v>
      </c>
      <c r="K61" s="111">
        <f>K66+K71+K75+K105</f>
        <v>397612</v>
      </c>
      <c r="L61" s="111"/>
      <c r="M61" s="111">
        <f>N61+O61</f>
        <v>-60174.599999999977</v>
      </c>
      <c r="N61" s="111">
        <f>K61-H61</f>
        <v>-60174.599999999977</v>
      </c>
      <c r="O61" s="113"/>
      <c r="P61" s="111">
        <f t="shared" si="3"/>
        <v>382412</v>
      </c>
      <c r="Q61" s="111">
        <f>Q66+Q71+Q75+Q105</f>
        <v>382412</v>
      </c>
      <c r="R61" s="111"/>
      <c r="S61" s="111">
        <f t="shared" si="4"/>
        <v>379712</v>
      </c>
      <c r="T61" s="111">
        <f>T66+T71+T75+T105</f>
        <v>379712</v>
      </c>
      <c r="U61" s="111"/>
      <c r="V61" s="175" t="s">
        <v>454</v>
      </c>
    </row>
    <row r="62" spans="1:22" s="98" customFormat="1" ht="44.25" customHeight="1" x14ac:dyDescent="0.15">
      <c r="A62" s="101"/>
      <c r="B62" s="115" t="s">
        <v>5</v>
      </c>
      <c r="C62" s="102"/>
      <c r="D62" s="133"/>
      <c r="E62" s="134"/>
      <c r="F62" s="134"/>
      <c r="G62" s="133"/>
      <c r="H62" s="134"/>
      <c r="I62" s="134"/>
      <c r="J62" s="41"/>
      <c r="K62" s="116"/>
      <c r="L62" s="116"/>
      <c r="M62" s="111"/>
      <c r="N62" s="111"/>
      <c r="O62" s="113"/>
      <c r="P62" s="111"/>
      <c r="Q62" s="116"/>
      <c r="R62" s="116"/>
      <c r="S62" s="111"/>
      <c r="T62" s="116"/>
      <c r="U62" s="116"/>
      <c r="V62" s="176"/>
    </row>
    <row r="63" spans="1:22" ht="18" customHeight="1" x14ac:dyDescent="0.2">
      <c r="A63" s="107" t="s">
        <v>102</v>
      </c>
      <c r="B63" s="108" t="s">
        <v>103</v>
      </c>
      <c r="C63" s="109" t="s">
        <v>104</v>
      </c>
      <c r="D63" s="133"/>
      <c r="E63" s="133"/>
      <c r="F63" s="133"/>
      <c r="G63" s="133"/>
      <c r="H63" s="133"/>
      <c r="I63" s="133"/>
      <c r="J63" s="41"/>
      <c r="K63" s="111"/>
      <c r="L63" s="111"/>
      <c r="M63" s="111"/>
      <c r="N63" s="111"/>
      <c r="O63" s="113"/>
      <c r="P63" s="111"/>
      <c r="Q63" s="111"/>
      <c r="R63" s="111"/>
      <c r="S63" s="111"/>
      <c r="T63" s="111"/>
      <c r="U63" s="111"/>
      <c r="V63" s="176"/>
    </row>
    <row r="64" spans="1:22" ht="39" customHeight="1" x14ac:dyDescent="0.2">
      <c r="A64" s="101"/>
      <c r="B64" s="115" t="s">
        <v>5</v>
      </c>
      <c r="C64" s="102"/>
      <c r="D64" s="133"/>
      <c r="E64" s="134"/>
      <c r="F64" s="134"/>
      <c r="G64" s="133"/>
      <c r="H64" s="134"/>
      <c r="I64" s="134"/>
      <c r="J64" s="41"/>
      <c r="K64" s="116"/>
      <c r="L64" s="116"/>
      <c r="M64" s="111"/>
      <c r="N64" s="111"/>
      <c r="O64" s="113"/>
      <c r="P64" s="111"/>
      <c r="Q64" s="116"/>
      <c r="R64" s="116"/>
      <c r="S64" s="111"/>
      <c r="T64" s="116"/>
      <c r="U64" s="116"/>
      <c r="V64" s="176"/>
    </row>
    <row r="65" spans="1:22" s="98" customFormat="1" ht="44.25" customHeight="1" x14ac:dyDescent="0.15">
      <c r="A65" s="101" t="s">
        <v>105</v>
      </c>
      <c r="B65" s="115" t="s">
        <v>106</v>
      </c>
      <c r="C65" s="102"/>
      <c r="D65" s="133"/>
      <c r="E65" s="134"/>
      <c r="F65" s="134"/>
      <c r="G65" s="133"/>
      <c r="H65" s="134"/>
      <c r="I65" s="134"/>
      <c r="J65" s="41"/>
      <c r="K65" s="116"/>
      <c r="L65" s="116"/>
      <c r="M65" s="111"/>
      <c r="N65" s="111"/>
      <c r="O65" s="113"/>
      <c r="P65" s="111"/>
      <c r="Q65" s="116"/>
      <c r="R65" s="116"/>
      <c r="S65" s="111"/>
      <c r="T65" s="116"/>
      <c r="U65" s="116"/>
      <c r="V65" s="177"/>
    </row>
    <row r="66" spans="1:22" ht="43.5" customHeight="1" x14ac:dyDescent="0.2">
      <c r="A66" s="107" t="s">
        <v>107</v>
      </c>
      <c r="B66" s="108" t="s">
        <v>108</v>
      </c>
      <c r="C66" s="109" t="s">
        <v>109</v>
      </c>
      <c r="D66" s="133">
        <f t="shared" si="0"/>
        <v>56272.455000000002</v>
      </c>
      <c r="E66" s="133">
        <f>E68+E70</f>
        <v>56272.455000000002</v>
      </c>
      <c r="F66" s="133"/>
      <c r="G66" s="133">
        <f t="shared" si="1"/>
        <v>39252.5</v>
      </c>
      <c r="H66" s="133">
        <f>H68+H70</f>
        <v>39252.5</v>
      </c>
      <c r="I66" s="133"/>
      <c r="J66" s="41">
        <f t="shared" si="2"/>
        <v>39000</v>
      </c>
      <c r="K66" s="41">
        <f>K68+K70</f>
        <v>39000</v>
      </c>
      <c r="L66" s="41"/>
      <c r="M66" s="41">
        <f>N66+O66</f>
        <v>-252.5</v>
      </c>
      <c r="N66" s="41">
        <f>K66-H66</f>
        <v>-252.5</v>
      </c>
      <c r="O66" s="41"/>
      <c r="P66" s="41">
        <f t="shared" si="3"/>
        <v>37000</v>
      </c>
      <c r="Q66" s="41">
        <f>Q68+Q70</f>
        <v>37000</v>
      </c>
      <c r="R66" s="41"/>
      <c r="S66" s="41">
        <f t="shared" si="4"/>
        <v>36000</v>
      </c>
      <c r="T66" s="41">
        <f>T68+T70</f>
        <v>36000</v>
      </c>
      <c r="U66" s="111"/>
      <c r="V66" s="114"/>
    </row>
    <row r="67" spans="1:22" ht="27" customHeight="1" x14ac:dyDescent="0.2">
      <c r="A67" s="101"/>
      <c r="B67" s="115" t="s">
        <v>5</v>
      </c>
      <c r="C67" s="102"/>
      <c r="D67" s="109"/>
      <c r="E67" s="102"/>
      <c r="F67" s="102"/>
      <c r="G67" s="133"/>
      <c r="H67" s="134"/>
      <c r="I67" s="134"/>
      <c r="J67" s="41"/>
      <c r="K67" s="136"/>
      <c r="L67" s="136"/>
      <c r="M67" s="41"/>
      <c r="N67" s="41"/>
      <c r="O67" s="41"/>
      <c r="P67" s="41"/>
      <c r="Q67" s="136"/>
      <c r="R67" s="136"/>
      <c r="S67" s="41"/>
      <c r="T67" s="136"/>
      <c r="U67" s="116"/>
      <c r="V67" s="114"/>
    </row>
    <row r="68" spans="1:22" ht="50.25" customHeight="1" x14ac:dyDescent="0.2">
      <c r="A68" s="101" t="s">
        <v>110</v>
      </c>
      <c r="B68" s="115" t="s">
        <v>111</v>
      </c>
      <c r="C68" s="102" t="s">
        <v>10</v>
      </c>
      <c r="D68" s="109">
        <f t="shared" si="0"/>
        <v>39023.709000000003</v>
      </c>
      <c r="E68" s="102">
        <v>39023.709000000003</v>
      </c>
      <c r="F68" s="102"/>
      <c r="G68" s="133">
        <f t="shared" si="1"/>
        <v>22000</v>
      </c>
      <c r="H68" s="134">
        <v>22000</v>
      </c>
      <c r="I68" s="134"/>
      <c r="J68" s="41">
        <f t="shared" si="2"/>
        <v>18000</v>
      </c>
      <c r="K68" s="136">
        <v>18000</v>
      </c>
      <c r="L68" s="136"/>
      <c r="M68" s="41">
        <f>N68+O68</f>
        <v>-4000</v>
      </c>
      <c r="N68" s="41">
        <f>K68-H68</f>
        <v>-4000</v>
      </c>
      <c r="O68" s="41"/>
      <c r="P68" s="41">
        <f t="shared" si="3"/>
        <v>15000</v>
      </c>
      <c r="Q68" s="136">
        <v>15000</v>
      </c>
      <c r="R68" s="136"/>
      <c r="S68" s="41">
        <f t="shared" si="4"/>
        <v>13000</v>
      </c>
      <c r="T68" s="136">
        <v>13000</v>
      </c>
      <c r="U68" s="116"/>
      <c r="V68" s="114"/>
    </row>
    <row r="69" spans="1:22" ht="44.25" customHeight="1" x14ac:dyDescent="0.2">
      <c r="A69" s="101" t="s">
        <v>112</v>
      </c>
      <c r="B69" s="115" t="s">
        <v>113</v>
      </c>
      <c r="C69" s="102" t="s">
        <v>10</v>
      </c>
      <c r="D69" s="109"/>
      <c r="E69" s="102"/>
      <c r="F69" s="102"/>
      <c r="G69" s="133"/>
      <c r="H69" s="134"/>
      <c r="I69" s="134"/>
      <c r="J69" s="41"/>
      <c r="K69" s="136"/>
      <c r="L69" s="136"/>
      <c r="M69" s="41"/>
      <c r="N69" s="41"/>
      <c r="O69" s="41"/>
      <c r="P69" s="41"/>
      <c r="Q69" s="136"/>
      <c r="R69" s="136"/>
      <c r="S69" s="41"/>
      <c r="T69" s="136"/>
      <c r="U69" s="116"/>
      <c r="V69" s="114"/>
    </row>
    <row r="70" spans="1:22" s="98" customFormat="1" ht="50.25" customHeight="1" x14ac:dyDescent="0.15">
      <c r="A70" s="101" t="s">
        <v>114</v>
      </c>
      <c r="B70" s="115" t="s">
        <v>115</v>
      </c>
      <c r="C70" s="102" t="s">
        <v>10</v>
      </c>
      <c r="D70" s="109">
        <f t="shared" si="0"/>
        <v>17248.745999999999</v>
      </c>
      <c r="E70" s="102">
        <v>17248.745999999999</v>
      </c>
      <c r="F70" s="102"/>
      <c r="G70" s="133">
        <f t="shared" si="1"/>
        <v>17252.5</v>
      </c>
      <c r="H70" s="134">
        <v>17252.5</v>
      </c>
      <c r="I70" s="134"/>
      <c r="J70" s="41">
        <f t="shared" si="2"/>
        <v>21000</v>
      </c>
      <c r="K70" s="136">
        <v>21000</v>
      </c>
      <c r="L70" s="136"/>
      <c r="M70" s="41">
        <f>N70+O70</f>
        <v>3747.5</v>
      </c>
      <c r="N70" s="41">
        <f>K70-H70</f>
        <v>3747.5</v>
      </c>
      <c r="O70" s="41"/>
      <c r="P70" s="41">
        <f t="shared" si="3"/>
        <v>22000</v>
      </c>
      <c r="Q70" s="136">
        <v>22000</v>
      </c>
      <c r="R70" s="136"/>
      <c r="S70" s="41">
        <f t="shared" si="4"/>
        <v>23000</v>
      </c>
      <c r="T70" s="136">
        <v>23000</v>
      </c>
      <c r="U70" s="116"/>
      <c r="V70" s="114"/>
    </row>
    <row r="71" spans="1:22" ht="78" customHeight="1" x14ac:dyDescent="0.2">
      <c r="A71" s="107" t="s">
        <v>116</v>
      </c>
      <c r="B71" s="108" t="s">
        <v>117</v>
      </c>
      <c r="C71" s="109" t="s">
        <v>118</v>
      </c>
      <c r="D71" s="133">
        <f t="shared" si="0"/>
        <v>3998</v>
      </c>
      <c r="E71" s="133">
        <f>E73+E74</f>
        <v>3998</v>
      </c>
      <c r="F71" s="133"/>
      <c r="G71" s="133">
        <f t="shared" si="1"/>
        <v>3998</v>
      </c>
      <c r="H71" s="133">
        <f>H73+H74</f>
        <v>3998</v>
      </c>
      <c r="I71" s="133"/>
      <c r="J71" s="41">
        <f t="shared" si="2"/>
        <v>3998</v>
      </c>
      <c r="K71" s="41">
        <f>K73+K74</f>
        <v>3998</v>
      </c>
      <c r="L71" s="41"/>
      <c r="M71" s="41">
        <f>N71+O71</f>
        <v>0</v>
      </c>
      <c r="N71" s="41">
        <f>K71-H71</f>
        <v>0</v>
      </c>
      <c r="O71" s="41"/>
      <c r="P71" s="41">
        <f t="shared" si="3"/>
        <v>3998</v>
      </c>
      <c r="Q71" s="41">
        <f>Q73+Q74</f>
        <v>3998</v>
      </c>
      <c r="R71" s="41"/>
      <c r="S71" s="41">
        <f t="shared" si="4"/>
        <v>3998</v>
      </c>
      <c r="T71" s="41">
        <v>3998</v>
      </c>
      <c r="U71" s="111"/>
      <c r="V71" s="114"/>
    </row>
    <row r="72" spans="1:22" ht="51" customHeight="1" x14ac:dyDescent="0.2">
      <c r="A72" s="101"/>
      <c r="B72" s="115" t="s">
        <v>5</v>
      </c>
      <c r="C72" s="102"/>
      <c r="D72" s="133"/>
      <c r="E72" s="134"/>
      <c r="F72" s="134"/>
      <c r="G72" s="133"/>
      <c r="H72" s="134"/>
      <c r="I72" s="134"/>
      <c r="J72" s="41"/>
      <c r="K72" s="136"/>
      <c r="L72" s="136"/>
      <c r="M72" s="41"/>
      <c r="N72" s="41"/>
      <c r="O72" s="41"/>
      <c r="P72" s="41"/>
      <c r="Q72" s="136"/>
      <c r="R72" s="136"/>
      <c r="S72" s="41"/>
      <c r="T72" s="136"/>
      <c r="U72" s="116"/>
      <c r="V72" s="114"/>
    </row>
    <row r="73" spans="1:22" s="98" customFormat="1" ht="50.25" customHeight="1" x14ac:dyDescent="0.15">
      <c r="A73" s="101" t="s">
        <v>119</v>
      </c>
      <c r="B73" s="115" t="s">
        <v>120</v>
      </c>
      <c r="C73" s="102"/>
      <c r="D73" s="133">
        <f t="shared" si="0"/>
        <v>3998</v>
      </c>
      <c r="E73" s="134">
        <v>3998</v>
      </c>
      <c r="F73" s="134"/>
      <c r="G73" s="133">
        <f t="shared" si="1"/>
        <v>3998</v>
      </c>
      <c r="H73" s="134">
        <v>3998</v>
      </c>
      <c r="I73" s="134"/>
      <c r="J73" s="41">
        <f t="shared" si="2"/>
        <v>3998</v>
      </c>
      <c r="K73" s="136">
        <v>3998</v>
      </c>
      <c r="L73" s="136"/>
      <c r="M73" s="41">
        <f>N73+O73</f>
        <v>0</v>
      </c>
      <c r="N73" s="41">
        <f>K73-H73</f>
        <v>0</v>
      </c>
      <c r="O73" s="41"/>
      <c r="P73" s="41">
        <f t="shared" si="3"/>
        <v>3998</v>
      </c>
      <c r="Q73" s="136">
        <v>3998</v>
      </c>
      <c r="R73" s="136"/>
      <c r="S73" s="41">
        <f t="shared" si="4"/>
        <v>3998</v>
      </c>
      <c r="T73" s="136">
        <v>3998</v>
      </c>
      <c r="U73" s="116"/>
      <c r="V73" s="114"/>
    </row>
    <row r="74" spans="1:22" ht="35.25" customHeight="1" x14ac:dyDescent="0.2">
      <c r="A74" s="101">
        <v>1343</v>
      </c>
      <c r="B74" s="115" t="s">
        <v>433</v>
      </c>
      <c r="C74" s="102"/>
      <c r="D74" s="133"/>
      <c r="E74" s="134"/>
      <c r="F74" s="134"/>
      <c r="G74" s="133"/>
      <c r="H74" s="134"/>
      <c r="I74" s="134"/>
      <c r="J74" s="41"/>
      <c r="K74" s="136"/>
      <c r="L74" s="136"/>
      <c r="M74" s="41"/>
      <c r="N74" s="41"/>
      <c r="O74" s="41"/>
      <c r="P74" s="41"/>
      <c r="Q74" s="136"/>
      <c r="R74" s="136"/>
      <c r="S74" s="41"/>
      <c r="T74" s="136"/>
      <c r="U74" s="116"/>
      <c r="V74" s="114"/>
    </row>
    <row r="75" spans="1:22" ht="72" customHeight="1" x14ac:dyDescent="0.2">
      <c r="A75" s="107" t="s">
        <v>121</v>
      </c>
      <c r="B75" s="108" t="s">
        <v>122</v>
      </c>
      <c r="C75" s="109" t="s">
        <v>123</v>
      </c>
      <c r="D75" s="109">
        <f>E75+F75</f>
        <v>295012.1347</v>
      </c>
      <c r="E75" s="109">
        <f>E79+E82+E83+E84+E87+E88+E94</f>
        <v>295012.1347</v>
      </c>
      <c r="F75" s="109"/>
      <c r="G75" s="133">
        <f>H75+I75</f>
        <v>359536.1</v>
      </c>
      <c r="H75" s="133">
        <f>H77+H94</f>
        <v>359536.1</v>
      </c>
      <c r="I75" s="133"/>
      <c r="J75" s="41">
        <f>K75+L75</f>
        <v>294614</v>
      </c>
      <c r="K75" s="41">
        <f>K77+K94</f>
        <v>294614</v>
      </c>
      <c r="L75" s="41"/>
      <c r="M75" s="41">
        <f>N75+O75</f>
        <v>-64922.099999999977</v>
      </c>
      <c r="N75" s="41">
        <f>K75-H75</f>
        <v>-64922.099999999977</v>
      </c>
      <c r="O75" s="41"/>
      <c r="P75" s="41">
        <f>Q75+R75</f>
        <v>276414</v>
      </c>
      <c r="Q75" s="41">
        <f>Q77+Q94</f>
        <v>276414</v>
      </c>
      <c r="R75" s="41"/>
      <c r="S75" s="41">
        <f>T75+U75</f>
        <v>269714</v>
      </c>
      <c r="T75" s="41">
        <f>T77+T94</f>
        <v>269714</v>
      </c>
      <c r="U75" s="111"/>
      <c r="V75" s="114"/>
    </row>
    <row r="76" spans="1:22" ht="18" customHeight="1" x14ac:dyDescent="0.2">
      <c r="A76" s="101"/>
      <c r="B76" s="115" t="s">
        <v>5</v>
      </c>
      <c r="C76" s="102"/>
      <c r="D76" s="109"/>
      <c r="E76" s="102"/>
      <c r="F76" s="102"/>
      <c r="G76" s="133"/>
      <c r="H76" s="134"/>
      <c r="I76" s="134"/>
      <c r="J76" s="41"/>
      <c r="K76" s="136"/>
      <c r="L76" s="136"/>
      <c r="M76" s="41"/>
      <c r="N76" s="41"/>
      <c r="O76" s="41"/>
      <c r="P76" s="41"/>
      <c r="Q76" s="136"/>
      <c r="R76" s="136"/>
      <c r="S76" s="41"/>
      <c r="T76" s="136"/>
      <c r="U76" s="116"/>
      <c r="V76" s="114"/>
    </row>
    <row r="77" spans="1:22" ht="57" customHeight="1" x14ac:dyDescent="0.2">
      <c r="A77" s="101" t="s">
        <v>124</v>
      </c>
      <c r="B77" s="115" t="s">
        <v>125</v>
      </c>
      <c r="C77" s="102" t="s">
        <v>10</v>
      </c>
      <c r="D77" s="109">
        <f>E77</f>
        <v>183257.88570000001</v>
      </c>
      <c r="E77" s="134">
        <f>E79+E83+E84+E87+E88</f>
        <v>183257.88570000001</v>
      </c>
      <c r="F77" s="109"/>
      <c r="G77" s="133">
        <f>H77+I77</f>
        <v>247036.1</v>
      </c>
      <c r="H77" s="134">
        <f>H79+H82+H84+H87+H88+I93+H83</f>
        <v>247036.1</v>
      </c>
      <c r="I77" s="134"/>
      <c r="J77" s="41">
        <f>K77+L77</f>
        <v>244614</v>
      </c>
      <c r="K77" s="137">
        <f>K79+K82+K84+K87+K88+K93+K83</f>
        <v>244614</v>
      </c>
      <c r="L77" s="136"/>
      <c r="M77" s="41">
        <f>N77+O77</f>
        <v>-2422.1000000000058</v>
      </c>
      <c r="N77" s="41">
        <f>K77-H77</f>
        <v>-2422.1000000000058</v>
      </c>
      <c r="O77" s="41"/>
      <c r="P77" s="41">
        <f>Q77+R77</f>
        <v>246414</v>
      </c>
      <c r="Q77" s="136">
        <f>Q79+Q82+Q84+Q87+Q88</f>
        <v>246414</v>
      </c>
      <c r="R77" s="136"/>
      <c r="S77" s="41">
        <f>T77+U77</f>
        <v>249714</v>
      </c>
      <c r="T77" s="136">
        <f>T79+T82+T84+T87+T88</f>
        <v>249714</v>
      </c>
      <c r="U77" s="116"/>
      <c r="V77" s="114"/>
    </row>
    <row r="78" spans="1:22" x14ac:dyDescent="0.2">
      <c r="A78" s="101"/>
      <c r="B78" s="115" t="s">
        <v>5</v>
      </c>
      <c r="C78" s="102"/>
      <c r="D78" s="109"/>
      <c r="E78" s="102"/>
      <c r="F78" s="102"/>
      <c r="G78" s="133"/>
      <c r="H78" s="134"/>
      <c r="I78" s="134"/>
      <c r="J78" s="41"/>
      <c r="K78" s="136"/>
      <c r="L78" s="136"/>
      <c r="M78" s="41"/>
      <c r="N78" s="41"/>
      <c r="O78" s="41"/>
      <c r="P78" s="41"/>
      <c r="Q78" s="136"/>
      <c r="R78" s="136"/>
      <c r="S78" s="41"/>
      <c r="T78" s="136"/>
      <c r="U78" s="116"/>
      <c r="V78" s="114"/>
    </row>
    <row r="79" spans="1:22" ht="64.5" customHeight="1" x14ac:dyDescent="0.2">
      <c r="A79" s="101" t="s">
        <v>126</v>
      </c>
      <c r="B79" s="115" t="s">
        <v>127</v>
      </c>
      <c r="C79" s="102" t="s">
        <v>10</v>
      </c>
      <c r="D79" s="133">
        <f t="shared" ref="D79:D84" si="5">E79+F79</f>
        <v>1605</v>
      </c>
      <c r="E79" s="134">
        <v>1605</v>
      </c>
      <c r="F79" s="102"/>
      <c r="G79" s="133">
        <f>H79+I79</f>
        <v>6730</v>
      </c>
      <c r="H79" s="134">
        <v>6730</v>
      </c>
      <c r="I79" s="134"/>
      <c r="J79" s="41">
        <f>K79+L79</f>
        <v>6400</v>
      </c>
      <c r="K79" s="136">
        <v>6400</v>
      </c>
      <c r="L79" s="136"/>
      <c r="M79" s="41">
        <f>N79+O79</f>
        <v>-330</v>
      </c>
      <c r="N79" s="41">
        <f>K79-H79</f>
        <v>-330</v>
      </c>
      <c r="O79" s="41"/>
      <c r="P79" s="41">
        <f>Q79+R79</f>
        <v>6500</v>
      </c>
      <c r="Q79" s="136">
        <v>6500</v>
      </c>
      <c r="R79" s="136"/>
      <c r="S79" s="41">
        <f>T79+U79</f>
        <v>6500</v>
      </c>
      <c r="T79" s="136">
        <v>6500</v>
      </c>
      <c r="U79" s="116"/>
      <c r="V79" s="114"/>
    </row>
    <row r="80" spans="1:22" ht="57" customHeight="1" x14ac:dyDescent="0.2">
      <c r="A80" s="101" t="s">
        <v>128</v>
      </c>
      <c r="B80" s="115" t="s">
        <v>129</v>
      </c>
      <c r="C80" s="102" t="s">
        <v>10</v>
      </c>
      <c r="D80" s="109"/>
      <c r="E80" s="102"/>
      <c r="F80" s="102"/>
      <c r="G80" s="133"/>
      <c r="H80" s="134"/>
      <c r="I80" s="134"/>
      <c r="J80" s="41"/>
      <c r="K80" s="136"/>
      <c r="L80" s="136"/>
      <c r="M80" s="41"/>
      <c r="N80" s="41"/>
      <c r="O80" s="41"/>
      <c r="P80" s="41"/>
      <c r="Q80" s="136"/>
      <c r="R80" s="136"/>
      <c r="S80" s="41"/>
      <c r="T80" s="136"/>
      <c r="U80" s="116"/>
      <c r="V80" s="114"/>
    </row>
    <row r="81" spans="1:22" ht="31.5" customHeight="1" x14ac:dyDescent="0.2">
      <c r="A81" s="101" t="s">
        <v>130</v>
      </c>
      <c r="B81" s="115" t="s">
        <v>131</v>
      </c>
      <c r="C81" s="102" t="s">
        <v>10</v>
      </c>
      <c r="D81" s="109"/>
      <c r="E81" s="102"/>
      <c r="F81" s="102"/>
      <c r="G81" s="133"/>
      <c r="H81" s="134"/>
      <c r="I81" s="134"/>
      <c r="J81" s="41"/>
      <c r="K81" s="136"/>
      <c r="L81" s="136"/>
      <c r="M81" s="41"/>
      <c r="N81" s="41"/>
      <c r="O81" s="41"/>
      <c r="P81" s="41"/>
      <c r="Q81" s="136"/>
      <c r="R81" s="136"/>
      <c r="S81" s="41"/>
      <c r="T81" s="136"/>
      <c r="U81" s="116"/>
      <c r="V81" s="114"/>
    </row>
    <row r="82" spans="1:22" ht="39" customHeight="1" x14ac:dyDescent="0.2">
      <c r="A82" s="101" t="s">
        <v>132</v>
      </c>
      <c r="B82" s="115" t="s">
        <v>133</v>
      </c>
      <c r="C82" s="102" t="s">
        <v>10</v>
      </c>
      <c r="D82" s="109"/>
      <c r="E82" s="102"/>
      <c r="F82" s="102"/>
      <c r="G82" s="133">
        <f>H82+I82</f>
        <v>19500</v>
      </c>
      <c r="H82" s="134">
        <v>19500</v>
      </c>
      <c r="I82" s="134"/>
      <c r="J82" s="41">
        <f>K82+L82</f>
        <v>10000</v>
      </c>
      <c r="K82" s="136">
        <v>10000</v>
      </c>
      <c r="L82" s="136"/>
      <c r="M82" s="41">
        <f>N82+O82</f>
        <v>-9500</v>
      </c>
      <c r="N82" s="41">
        <f>K82-H82</f>
        <v>-9500</v>
      </c>
      <c r="O82" s="41"/>
      <c r="P82" s="41">
        <f>Q82+R82</f>
        <v>10000</v>
      </c>
      <c r="Q82" s="136">
        <v>10000</v>
      </c>
      <c r="R82" s="136"/>
      <c r="S82" s="41">
        <f>T82+U82</f>
        <v>10000</v>
      </c>
      <c r="T82" s="136">
        <v>10000</v>
      </c>
      <c r="U82" s="116"/>
      <c r="V82" s="114"/>
    </row>
    <row r="83" spans="1:22" ht="80.25" customHeight="1" x14ac:dyDescent="0.2">
      <c r="A83" s="101" t="s">
        <v>134</v>
      </c>
      <c r="B83" s="115" t="s">
        <v>135</v>
      </c>
      <c r="C83" s="102" t="s">
        <v>10</v>
      </c>
      <c r="D83" s="133">
        <f t="shared" si="5"/>
        <v>1823.231</v>
      </c>
      <c r="E83" s="134">
        <v>1823.231</v>
      </c>
      <c r="F83" s="102"/>
      <c r="G83" s="133">
        <f>H83</f>
        <v>2000</v>
      </c>
      <c r="H83" s="134">
        <v>2000</v>
      </c>
      <c r="I83" s="134"/>
      <c r="J83" s="41">
        <f>K83</f>
        <v>2000</v>
      </c>
      <c r="K83" s="136">
        <v>2000</v>
      </c>
      <c r="L83" s="136"/>
      <c r="M83" s="41"/>
      <c r="N83" s="41"/>
      <c r="O83" s="41"/>
      <c r="P83" s="41">
        <f>Q83+R83</f>
        <v>2000</v>
      </c>
      <c r="Q83" s="136">
        <v>2000</v>
      </c>
      <c r="R83" s="136"/>
      <c r="S83" s="41">
        <f>T83+U83</f>
        <v>2000</v>
      </c>
      <c r="T83" s="136">
        <v>2000</v>
      </c>
      <c r="U83" s="116"/>
      <c r="V83" s="114"/>
    </row>
    <row r="84" spans="1:22" ht="48.75" customHeight="1" x14ac:dyDescent="0.2">
      <c r="A84" s="101" t="s">
        <v>136</v>
      </c>
      <c r="B84" s="115" t="s">
        <v>137</v>
      </c>
      <c r="C84" s="102" t="s">
        <v>10</v>
      </c>
      <c r="D84" s="133">
        <f t="shared" si="5"/>
        <v>63859.8177</v>
      </c>
      <c r="E84" s="134">
        <v>63859.8177</v>
      </c>
      <c r="F84" s="134"/>
      <c r="G84" s="133">
        <f>H84+I84</f>
        <v>67795</v>
      </c>
      <c r="H84" s="134">
        <v>67795</v>
      </c>
      <c r="I84" s="134"/>
      <c r="J84" s="41">
        <f>K84+L84</f>
        <v>70000</v>
      </c>
      <c r="K84" s="136">
        <v>70000</v>
      </c>
      <c r="L84" s="136"/>
      <c r="M84" s="41">
        <f>N84+O84</f>
        <v>2205</v>
      </c>
      <c r="N84" s="41">
        <f>K84-H84</f>
        <v>2205</v>
      </c>
      <c r="O84" s="41"/>
      <c r="P84" s="41">
        <f>Q84+R84</f>
        <v>72700</v>
      </c>
      <c r="Q84" s="136">
        <v>72700</v>
      </c>
      <c r="R84" s="136"/>
      <c r="S84" s="41">
        <f>T84+U84</f>
        <v>75000</v>
      </c>
      <c r="T84" s="136">
        <v>75000</v>
      </c>
      <c r="U84" s="116"/>
      <c r="V84" s="114"/>
    </row>
    <row r="85" spans="1:22" ht="30" customHeight="1" x14ac:dyDescent="0.2">
      <c r="A85" s="101" t="s">
        <v>138</v>
      </c>
      <c r="B85" s="115" t="s">
        <v>139</v>
      </c>
      <c r="C85" s="102" t="s">
        <v>10</v>
      </c>
      <c r="D85" s="133"/>
      <c r="E85" s="134"/>
      <c r="F85" s="134"/>
      <c r="G85" s="133"/>
      <c r="H85" s="134"/>
      <c r="I85" s="134"/>
      <c r="J85" s="41"/>
      <c r="K85" s="136"/>
      <c r="L85" s="136"/>
      <c r="M85" s="41"/>
      <c r="N85" s="41"/>
      <c r="O85" s="41"/>
      <c r="P85" s="41"/>
      <c r="Q85" s="136"/>
      <c r="R85" s="136"/>
      <c r="S85" s="41"/>
      <c r="T85" s="136"/>
      <c r="U85" s="116"/>
      <c r="V85" s="114"/>
    </row>
    <row r="86" spans="1:22" ht="48.75" customHeight="1" x14ac:dyDescent="0.2">
      <c r="A86" s="101" t="s">
        <v>140</v>
      </c>
      <c r="B86" s="115" t="s">
        <v>141</v>
      </c>
      <c r="C86" s="102" t="s">
        <v>10</v>
      </c>
      <c r="D86" s="133"/>
      <c r="E86" s="134"/>
      <c r="F86" s="134"/>
      <c r="G86" s="133"/>
      <c r="H86" s="134"/>
      <c r="I86" s="134"/>
      <c r="J86" s="41"/>
      <c r="K86" s="136"/>
      <c r="L86" s="136"/>
      <c r="M86" s="41"/>
      <c r="N86" s="41"/>
      <c r="O86" s="41"/>
      <c r="P86" s="41"/>
      <c r="Q86" s="136"/>
      <c r="R86" s="136"/>
      <c r="S86" s="41"/>
      <c r="T86" s="136"/>
      <c r="U86" s="116"/>
      <c r="V86" s="114"/>
    </row>
    <row r="87" spans="1:22" ht="48.75" customHeight="1" x14ac:dyDescent="0.2">
      <c r="A87" s="101" t="s">
        <v>142</v>
      </c>
      <c r="B87" s="115" t="s">
        <v>143</v>
      </c>
      <c r="C87" s="102" t="s">
        <v>10</v>
      </c>
      <c r="D87" s="133">
        <f>E87+F87</f>
        <v>89929.736999999994</v>
      </c>
      <c r="E87" s="134">
        <v>89929.736999999994</v>
      </c>
      <c r="F87" s="134"/>
      <c r="G87" s="133">
        <f>H87+I87</f>
        <v>120854</v>
      </c>
      <c r="H87" s="134">
        <v>120854</v>
      </c>
      <c r="I87" s="134"/>
      <c r="J87" s="41">
        <f>K87+L87</f>
        <v>124214</v>
      </c>
      <c r="K87" s="136">
        <v>124214</v>
      </c>
      <c r="L87" s="136"/>
      <c r="M87" s="41">
        <f>N87+O87</f>
        <v>3360</v>
      </c>
      <c r="N87" s="41">
        <f>K87-H87</f>
        <v>3360</v>
      </c>
      <c r="O87" s="41"/>
      <c r="P87" s="41">
        <f>Q87+R87</f>
        <v>124214</v>
      </c>
      <c r="Q87" s="136">
        <v>124214</v>
      </c>
      <c r="R87" s="136"/>
      <c r="S87" s="41">
        <f>T87+U87</f>
        <v>124214</v>
      </c>
      <c r="T87" s="136">
        <v>124214</v>
      </c>
      <c r="U87" s="116"/>
      <c r="V87" s="114"/>
    </row>
    <row r="88" spans="1:22" ht="80.25" customHeight="1" x14ac:dyDescent="0.2">
      <c r="A88" s="101" t="s">
        <v>144</v>
      </c>
      <c r="B88" s="115" t="s">
        <v>145</v>
      </c>
      <c r="C88" s="102" t="s">
        <v>10</v>
      </c>
      <c r="D88" s="133">
        <f>E88+F88</f>
        <v>26040.1</v>
      </c>
      <c r="E88" s="134">
        <v>26040.1</v>
      </c>
      <c r="F88" s="134"/>
      <c r="G88" s="133">
        <f>H88+I88</f>
        <v>30157.1</v>
      </c>
      <c r="H88" s="134">
        <v>30157.1</v>
      </c>
      <c r="I88" s="134"/>
      <c r="J88" s="41">
        <f>K88+L88</f>
        <v>32000</v>
      </c>
      <c r="K88" s="136">
        <v>32000</v>
      </c>
      <c r="L88" s="136"/>
      <c r="M88" s="41">
        <f>N88+O88</f>
        <v>1842.9000000000015</v>
      </c>
      <c r="N88" s="41">
        <f>K88-H88</f>
        <v>1842.9000000000015</v>
      </c>
      <c r="O88" s="41"/>
      <c r="P88" s="41">
        <f>Q88+R88</f>
        <v>33000</v>
      </c>
      <c r="Q88" s="136">
        <v>33000</v>
      </c>
      <c r="R88" s="136"/>
      <c r="S88" s="41">
        <f>T88+U88</f>
        <v>34000</v>
      </c>
      <c r="T88" s="136">
        <v>34000</v>
      </c>
      <c r="U88" s="116"/>
      <c r="V88" s="114"/>
    </row>
    <row r="89" spans="1:22" ht="28.5" customHeight="1" x14ac:dyDescent="0.2">
      <c r="A89" s="101" t="s">
        <v>146</v>
      </c>
      <c r="B89" s="115" t="s">
        <v>147</v>
      </c>
      <c r="C89" s="102" t="s">
        <v>10</v>
      </c>
      <c r="D89" s="133"/>
      <c r="E89" s="134"/>
      <c r="F89" s="134"/>
      <c r="G89" s="133"/>
      <c r="H89" s="134"/>
      <c r="I89" s="134"/>
      <c r="J89" s="41"/>
      <c r="K89" s="136"/>
      <c r="L89" s="136"/>
      <c r="M89" s="41"/>
      <c r="N89" s="41"/>
      <c r="O89" s="41"/>
      <c r="P89" s="41"/>
      <c r="Q89" s="136"/>
      <c r="R89" s="136"/>
      <c r="S89" s="41"/>
      <c r="T89" s="136"/>
      <c r="U89" s="116"/>
      <c r="V89" s="114"/>
    </row>
    <row r="90" spans="1:22" ht="24" customHeight="1" x14ac:dyDescent="0.2">
      <c r="A90" s="101" t="s">
        <v>148</v>
      </c>
      <c r="B90" s="115" t="s">
        <v>149</v>
      </c>
      <c r="C90" s="102" t="s">
        <v>10</v>
      </c>
      <c r="D90" s="133"/>
      <c r="E90" s="134"/>
      <c r="F90" s="134"/>
      <c r="G90" s="133"/>
      <c r="H90" s="134"/>
      <c r="I90" s="134"/>
      <c r="J90" s="41"/>
      <c r="K90" s="136"/>
      <c r="L90" s="136"/>
      <c r="M90" s="41"/>
      <c r="N90" s="41"/>
      <c r="O90" s="41"/>
      <c r="P90" s="41"/>
      <c r="Q90" s="136"/>
      <c r="R90" s="136"/>
      <c r="S90" s="41"/>
      <c r="T90" s="136"/>
      <c r="U90" s="116"/>
      <c r="V90" s="114"/>
    </row>
    <row r="91" spans="1:22" ht="24" customHeight="1" x14ac:dyDescent="0.2">
      <c r="A91" s="101" t="s">
        <v>150</v>
      </c>
      <c r="B91" s="115" t="s">
        <v>151</v>
      </c>
      <c r="C91" s="102" t="s">
        <v>10</v>
      </c>
      <c r="D91" s="133"/>
      <c r="E91" s="134"/>
      <c r="F91" s="134"/>
      <c r="G91" s="133"/>
      <c r="H91" s="134"/>
      <c r="I91" s="134"/>
      <c r="J91" s="41"/>
      <c r="K91" s="136"/>
      <c r="L91" s="136"/>
      <c r="M91" s="41"/>
      <c r="N91" s="41"/>
      <c r="O91" s="41"/>
      <c r="P91" s="41"/>
      <c r="Q91" s="136"/>
      <c r="R91" s="136"/>
      <c r="S91" s="41"/>
      <c r="T91" s="136"/>
      <c r="U91" s="116"/>
      <c r="V91" s="114"/>
    </row>
    <row r="92" spans="1:22" ht="36.75" customHeight="1" x14ac:dyDescent="0.2">
      <c r="A92" s="101" t="s">
        <v>152</v>
      </c>
      <c r="B92" s="115" t="s">
        <v>153</v>
      </c>
      <c r="C92" s="102" t="s">
        <v>10</v>
      </c>
      <c r="D92" s="133"/>
      <c r="E92" s="134"/>
      <c r="F92" s="134"/>
      <c r="G92" s="133"/>
      <c r="H92" s="134"/>
      <c r="I92" s="134"/>
      <c r="J92" s="41"/>
      <c r="K92" s="136"/>
      <c r="L92" s="136"/>
      <c r="M92" s="41"/>
      <c r="N92" s="41"/>
      <c r="O92" s="41"/>
      <c r="P92" s="41"/>
      <c r="Q92" s="136"/>
      <c r="R92" s="136"/>
      <c r="S92" s="41"/>
      <c r="T92" s="136"/>
      <c r="U92" s="116"/>
      <c r="V92" s="114"/>
    </row>
    <row r="93" spans="1:22" s="98" customFormat="1" ht="50.25" customHeight="1" x14ac:dyDescent="0.15">
      <c r="A93" s="101" t="s">
        <v>154</v>
      </c>
      <c r="B93" s="115" t="s">
        <v>155</v>
      </c>
      <c r="C93" s="102" t="s">
        <v>10</v>
      </c>
      <c r="D93" s="133"/>
      <c r="E93" s="134"/>
      <c r="F93" s="134"/>
      <c r="G93" s="133"/>
      <c r="H93" s="134"/>
      <c r="I93" s="134"/>
      <c r="J93" s="41"/>
      <c r="K93" s="136"/>
      <c r="L93" s="136"/>
      <c r="M93" s="41"/>
      <c r="N93" s="41"/>
      <c r="O93" s="41"/>
      <c r="P93" s="41"/>
      <c r="Q93" s="136"/>
      <c r="R93" s="136"/>
      <c r="S93" s="41"/>
      <c r="T93" s="136"/>
      <c r="U93" s="116"/>
      <c r="V93" s="114"/>
    </row>
    <row r="94" spans="1:22" ht="19.5" customHeight="1" x14ac:dyDescent="0.2">
      <c r="A94" s="101" t="s">
        <v>156</v>
      </c>
      <c r="B94" s="115" t="s">
        <v>157</v>
      </c>
      <c r="C94" s="102" t="s">
        <v>10</v>
      </c>
      <c r="D94" s="133">
        <f>E94+F94</f>
        <v>111754.249</v>
      </c>
      <c r="E94" s="134">
        <v>111754.249</v>
      </c>
      <c r="F94" s="134"/>
      <c r="G94" s="133">
        <f>H94+I94</f>
        <v>112500</v>
      </c>
      <c r="H94" s="134">
        <v>112500</v>
      </c>
      <c r="I94" s="134"/>
      <c r="J94" s="41">
        <f>K94+L94</f>
        <v>50000</v>
      </c>
      <c r="K94" s="136">
        <v>50000</v>
      </c>
      <c r="L94" s="136"/>
      <c r="M94" s="41">
        <f>N94+O94</f>
        <v>-62500</v>
      </c>
      <c r="N94" s="41">
        <f>K94-H94</f>
        <v>-62500</v>
      </c>
      <c r="O94" s="41"/>
      <c r="P94" s="41">
        <f>Q94+R94</f>
        <v>30000</v>
      </c>
      <c r="Q94" s="136">
        <v>30000</v>
      </c>
      <c r="R94" s="136"/>
      <c r="S94" s="41">
        <f>T94+U94</f>
        <v>20000</v>
      </c>
      <c r="T94" s="136">
        <v>20000</v>
      </c>
      <c r="U94" s="116"/>
      <c r="V94" s="114"/>
    </row>
    <row r="95" spans="1:22" ht="45.75" customHeight="1" x14ac:dyDescent="0.2">
      <c r="A95" s="107" t="s">
        <v>158</v>
      </c>
      <c r="B95" s="108" t="s">
        <v>183</v>
      </c>
      <c r="C95" s="109" t="s">
        <v>159</v>
      </c>
      <c r="D95" s="133"/>
      <c r="E95" s="133"/>
      <c r="F95" s="133"/>
      <c r="G95" s="133"/>
      <c r="H95" s="133"/>
      <c r="I95" s="133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111"/>
      <c r="V95" s="114"/>
    </row>
    <row r="96" spans="1:22" ht="38.25" customHeight="1" x14ac:dyDescent="0.2">
      <c r="A96" s="101"/>
      <c r="B96" s="115" t="s">
        <v>5</v>
      </c>
      <c r="C96" s="102"/>
      <c r="D96" s="133"/>
      <c r="E96" s="134"/>
      <c r="F96" s="134"/>
      <c r="G96" s="133"/>
      <c r="H96" s="134"/>
      <c r="I96" s="134"/>
      <c r="J96" s="41"/>
      <c r="K96" s="136"/>
      <c r="L96" s="136"/>
      <c r="M96" s="41"/>
      <c r="N96" s="41"/>
      <c r="O96" s="41"/>
      <c r="P96" s="41"/>
      <c r="Q96" s="136"/>
      <c r="R96" s="136"/>
      <c r="S96" s="41"/>
      <c r="T96" s="136"/>
      <c r="U96" s="116"/>
      <c r="V96" s="114"/>
    </row>
    <row r="97" spans="1:22" s="98" customFormat="1" ht="50.25" customHeight="1" x14ac:dyDescent="0.15">
      <c r="A97" s="101" t="s">
        <v>160</v>
      </c>
      <c r="B97" s="115" t="s">
        <v>161</v>
      </c>
      <c r="C97" s="102" t="s">
        <v>10</v>
      </c>
      <c r="D97" s="133"/>
      <c r="E97" s="134"/>
      <c r="F97" s="134"/>
      <c r="G97" s="133"/>
      <c r="H97" s="134"/>
      <c r="I97" s="134"/>
      <c r="J97" s="41"/>
      <c r="K97" s="136"/>
      <c r="L97" s="136"/>
      <c r="M97" s="41"/>
      <c r="N97" s="41"/>
      <c r="O97" s="41"/>
      <c r="P97" s="41"/>
      <c r="Q97" s="136"/>
      <c r="R97" s="136"/>
      <c r="S97" s="41"/>
      <c r="T97" s="136"/>
      <c r="U97" s="116"/>
      <c r="V97" s="114"/>
    </row>
    <row r="98" spans="1:22" ht="20.25" customHeight="1" x14ac:dyDescent="0.2">
      <c r="A98" s="101" t="s">
        <v>162</v>
      </c>
      <c r="B98" s="115" t="s">
        <v>163</v>
      </c>
      <c r="C98" s="102" t="s">
        <v>10</v>
      </c>
      <c r="D98" s="133"/>
      <c r="E98" s="134"/>
      <c r="F98" s="134"/>
      <c r="G98" s="133"/>
      <c r="H98" s="134"/>
      <c r="I98" s="134"/>
      <c r="J98" s="41"/>
      <c r="K98" s="136"/>
      <c r="L98" s="136"/>
      <c r="M98" s="41"/>
      <c r="N98" s="41"/>
      <c r="O98" s="41"/>
      <c r="P98" s="41"/>
      <c r="Q98" s="136"/>
      <c r="R98" s="136"/>
      <c r="S98" s="41"/>
      <c r="T98" s="136"/>
      <c r="U98" s="116"/>
      <c r="V98" s="114"/>
    </row>
    <row r="99" spans="1:22" ht="36" x14ac:dyDescent="0.2">
      <c r="A99" s="107" t="s">
        <v>164</v>
      </c>
      <c r="B99" s="108" t="s">
        <v>165</v>
      </c>
      <c r="C99" s="109" t="s">
        <v>166</v>
      </c>
      <c r="D99" s="133"/>
      <c r="E99" s="133"/>
      <c r="F99" s="133"/>
      <c r="G99" s="133"/>
      <c r="H99" s="133"/>
      <c r="I99" s="133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111"/>
      <c r="V99" s="114"/>
    </row>
    <row r="100" spans="1:22" s="98" customFormat="1" ht="42.75" customHeight="1" x14ac:dyDescent="0.15">
      <c r="A100" s="101"/>
      <c r="B100" s="115" t="s">
        <v>5</v>
      </c>
      <c r="C100" s="102"/>
      <c r="D100" s="133"/>
      <c r="E100" s="134"/>
      <c r="F100" s="134"/>
      <c r="G100" s="133"/>
      <c r="H100" s="134"/>
      <c r="I100" s="134"/>
      <c r="J100" s="41"/>
      <c r="K100" s="136"/>
      <c r="L100" s="136"/>
      <c r="M100" s="41"/>
      <c r="N100" s="41"/>
      <c r="O100" s="41"/>
      <c r="P100" s="41"/>
      <c r="Q100" s="136"/>
      <c r="R100" s="136"/>
      <c r="S100" s="41"/>
      <c r="T100" s="136"/>
      <c r="U100" s="116"/>
      <c r="V100" s="114"/>
    </row>
    <row r="101" spans="1:22" ht="20.25" customHeight="1" x14ac:dyDescent="0.2">
      <c r="A101" s="101" t="s">
        <v>167</v>
      </c>
      <c r="B101" s="115" t="s">
        <v>168</v>
      </c>
      <c r="C101" s="102" t="s">
        <v>10</v>
      </c>
      <c r="D101" s="133"/>
      <c r="E101" s="134"/>
      <c r="F101" s="134"/>
      <c r="G101" s="133"/>
      <c r="H101" s="134"/>
      <c r="I101" s="134"/>
      <c r="J101" s="41"/>
      <c r="K101" s="136"/>
      <c r="L101" s="136"/>
      <c r="M101" s="41"/>
      <c r="N101" s="41"/>
      <c r="O101" s="41"/>
      <c r="P101" s="41"/>
      <c r="Q101" s="136"/>
      <c r="R101" s="136"/>
      <c r="S101" s="41"/>
      <c r="T101" s="136"/>
      <c r="U101" s="116"/>
      <c r="V101" s="114"/>
    </row>
    <row r="102" spans="1:22" ht="78.75" customHeight="1" x14ac:dyDescent="0.2">
      <c r="A102" s="107" t="s">
        <v>169</v>
      </c>
      <c r="B102" s="108" t="s">
        <v>170</v>
      </c>
      <c r="C102" s="109" t="s">
        <v>171</v>
      </c>
      <c r="D102" s="133"/>
      <c r="E102" s="133"/>
      <c r="F102" s="133"/>
      <c r="G102" s="133"/>
      <c r="H102" s="133"/>
      <c r="I102" s="133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111"/>
      <c r="V102" s="114"/>
    </row>
    <row r="103" spans="1:22" s="98" customFormat="1" ht="42" customHeight="1" x14ac:dyDescent="0.15">
      <c r="A103" s="101"/>
      <c r="B103" s="115" t="s">
        <v>5</v>
      </c>
      <c r="C103" s="102"/>
      <c r="D103" s="133"/>
      <c r="E103" s="134"/>
      <c r="F103" s="134"/>
      <c r="G103" s="133"/>
      <c r="H103" s="134"/>
      <c r="I103" s="134"/>
      <c r="J103" s="41"/>
      <c r="K103" s="136"/>
      <c r="L103" s="136"/>
      <c r="M103" s="41"/>
      <c r="N103" s="41"/>
      <c r="O103" s="41"/>
      <c r="P103" s="41"/>
      <c r="Q103" s="136"/>
      <c r="R103" s="136"/>
      <c r="S103" s="41"/>
      <c r="T103" s="136"/>
      <c r="U103" s="116"/>
      <c r="V103" s="114"/>
    </row>
    <row r="104" spans="1:22" ht="26.25" customHeight="1" x14ac:dyDescent="0.2">
      <c r="A104" s="101" t="s">
        <v>172</v>
      </c>
      <c r="B104" s="115" t="s">
        <v>173</v>
      </c>
      <c r="C104" s="102"/>
      <c r="D104" s="133"/>
      <c r="E104" s="134"/>
      <c r="F104" s="134"/>
      <c r="G104" s="133"/>
      <c r="H104" s="134"/>
      <c r="I104" s="134"/>
      <c r="J104" s="41"/>
      <c r="K104" s="136"/>
      <c r="L104" s="136"/>
      <c r="M104" s="41"/>
      <c r="N104" s="41"/>
      <c r="O104" s="41"/>
      <c r="P104" s="41"/>
      <c r="Q104" s="136"/>
      <c r="R104" s="136"/>
      <c r="S104" s="41"/>
      <c r="T104" s="136"/>
      <c r="U104" s="116"/>
      <c r="V104" s="114"/>
    </row>
    <row r="105" spans="1:22" ht="35.25" customHeight="1" x14ac:dyDescent="0.2">
      <c r="A105" s="107" t="s">
        <v>174</v>
      </c>
      <c r="B105" s="108" t="s">
        <v>175</v>
      </c>
      <c r="C105" s="109" t="s">
        <v>176</v>
      </c>
      <c r="D105" s="133">
        <f>E105+F105</f>
        <v>46687.928999999996</v>
      </c>
      <c r="E105" s="133">
        <f>E109</f>
        <v>46687.928999999996</v>
      </c>
      <c r="F105" s="133"/>
      <c r="G105" s="133">
        <f>H105+I105</f>
        <v>55000</v>
      </c>
      <c r="H105" s="133">
        <f>H109</f>
        <v>55000</v>
      </c>
      <c r="I105" s="133"/>
      <c r="J105" s="41">
        <f>K105+L105</f>
        <v>60000</v>
      </c>
      <c r="K105" s="41">
        <f>K109</f>
        <v>60000</v>
      </c>
      <c r="L105" s="41"/>
      <c r="M105" s="41">
        <f>N105+O105</f>
        <v>5000</v>
      </c>
      <c r="N105" s="41">
        <f>K105-H105</f>
        <v>5000</v>
      </c>
      <c r="O105" s="41"/>
      <c r="P105" s="41">
        <f>Q105+R105</f>
        <v>65000</v>
      </c>
      <c r="Q105" s="41">
        <f>Q109</f>
        <v>65000</v>
      </c>
      <c r="R105" s="41"/>
      <c r="S105" s="41">
        <f>T105+U105</f>
        <v>70000</v>
      </c>
      <c r="T105" s="41">
        <f>T109</f>
        <v>70000</v>
      </c>
      <c r="U105" s="111"/>
      <c r="V105" s="114"/>
    </row>
    <row r="106" spans="1:22" ht="27" customHeight="1" x14ac:dyDescent="0.2">
      <c r="A106" s="101"/>
      <c r="B106" s="115" t="s">
        <v>5</v>
      </c>
      <c r="C106" s="102"/>
      <c r="D106" s="133"/>
      <c r="E106" s="134"/>
      <c r="F106" s="134"/>
      <c r="G106" s="133"/>
      <c r="H106" s="134"/>
      <c r="I106" s="134"/>
      <c r="J106" s="41"/>
      <c r="K106" s="136"/>
      <c r="L106" s="136"/>
      <c r="M106" s="41"/>
      <c r="N106" s="41"/>
      <c r="O106" s="41"/>
      <c r="P106" s="41"/>
      <c r="Q106" s="136"/>
      <c r="R106" s="136"/>
      <c r="S106" s="41"/>
      <c r="T106" s="136"/>
      <c r="U106" s="116"/>
      <c r="V106" s="114"/>
    </row>
    <row r="107" spans="1:22" ht="39.75" customHeight="1" x14ac:dyDescent="0.2">
      <c r="A107" s="101" t="s">
        <v>177</v>
      </c>
      <c r="B107" s="115" t="s">
        <v>178</v>
      </c>
      <c r="C107" s="102" t="s">
        <v>10</v>
      </c>
      <c r="D107" s="133"/>
      <c r="E107" s="134"/>
      <c r="F107" s="134"/>
      <c r="G107" s="133"/>
      <c r="H107" s="134"/>
      <c r="I107" s="134"/>
      <c r="J107" s="41"/>
      <c r="K107" s="136"/>
      <c r="L107" s="136"/>
      <c r="M107" s="41"/>
      <c r="N107" s="41"/>
      <c r="O107" s="41"/>
      <c r="P107" s="41"/>
      <c r="Q107" s="136"/>
      <c r="R107" s="136"/>
      <c r="S107" s="41"/>
      <c r="T107" s="136"/>
      <c r="U107" s="116"/>
      <c r="V107" s="114"/>
    </row>
    <row r="108" spans="1:22" ht="36" x14ac:dyDescent="0.2">
      <c r="A108" s="101" t="s">
        <v>179</v>
      </c>
      <c r="B108" s="115" t="s">
        <v>180</v>
      </c>
      <c r="C108" s="102" t="s">
        <v>10</v>
      </c>
      <c r="D108" s="133"/>
      <c r="E108" s="134"/>
      <c r="F108" s="134"/>
      <c r="G108" s="133"/>
      <c r="H108" s="134"/>
      <c r="I108" s="134"/>
      <c r="J108" s="41"/>
      <c r="K108" s="136"/>
      <c r="L108" s="136"/>
      <c r="M108" s="41"/>
      <c r="N108" s="41"/>
      <c r="O108" s="41"/>
      <c r="P108" s="41"/>
      <c r="Q108" s="136"/>
      <c r="R108" s="136"/>
      <c r="S108" s="41"/>
      <c r="T108" s="136"/>
      <c r="U108" s="116"/>
      <c r="V108" s="114"/>
    </row>
    <row r="109" spans="1:22" ht="36.75" thickBot="1" x14ac:dyDescent="0.25">
      <c r="A109" s="121" t="s">
        <v>181</v>
      </c>
      <c r="B109" s="122" t="s">
        <v>182</v>
      </c>
      <c r="C109" s="123" t="s">
        <v>10</v>
      </c>
      <c r="D109" s="133">
        <f>E109+F109</f>
        <v>46687.928999999996</v>
      </c>
      <c r="E109" s="135">
        <v>46687.928999999996</v>
      </c>
      <c r="F109" s="135"/>
      <c r="G109" s="133">
        <f>H109+I109</f>
        <v>55000</v>
      </c>
      <c r="H109" s="135">
        <v>55000</v>
      </c>
      <c r="I109" s="135"/>
      <c r="J109" s="41">
        <f>K109+L109</f>
        <v>60000</v>
      </c>
      <c r="K109" s="138">
        <v>60000</v>
      </c>
      <c r="L109" s="138"/>
      <c r="M109" s="41">
        <f>N109+O109</f>
        <v>5000</v>
      </c>
      <c r="N109" s="138">
        <f>K109-H109</f>
        <v>5000</v>
      </c>
      <c r="O109" s="41"/>
      <c r="P109" s="41">
        <f>Q109+R109</f>
        <v>65000</v>
      </c>
      <c r="Q109" s="138">
        <v>65000</v>
      </c>
      <c r="R109" s="136"/>
      <c r="S109" s="41">
        <f>T109+U109</f>
        <v>70000</v>
      </c>
      <c r="T109" s="138">
        <v>70000</v>
      </c>
      <c r="U109" s="124"/>
      <c r="V109" s="125"/>
    </row>
    <row r="110" spans="1:22" x14ac:dyDescent="0.2">
      <c r="A110" s="126"/>
      <c r="B110" s="127"/>
      <c r="C110" s="126"/>
      <c r="D110" s="126"/>
      <c r="E110" s="126"/>
      <c r="F110" s="126"/>
      <c r="G110" s="126"/>
      <c r="H110" s="126"/>
      <c r="I110" s="126"/>
      <c r="J110" s="128"/>
      <c r="K110" s="128"/>
      <c r="L110" s="128"/>
      <c r="M110" s="128"/>
      <c r="N110" s="128"/>
      <c r="O110" s="128"/>
      <c r="P110" s="128"/>
      <c r="Q110" s="128"/>
      <c r="R110" s="128"/>
      <c r="S110" s="128"/>
      <c r="T110" s="128"/>
      <c r="U110" s="128"/>
    </row>
  </sheetData>
  <mergeCells count="29">
    <mergeCell ref="V10:V19"/>
    <mergeCell ref="V20:V23"/>
    <mergeCell ref="V40:V43"/>
    <mergeCell ref="V52:V57"/>
    <mergeCell ref="V61:V65"/>
    <mergeCell ref="C4:C6"/>
    <mergeCell ref="K5:L5"/>
    <mergeCell ref="J5:J6"/>
    <mergeCell ref="D5:D6"/>
    <mergeCell ref="M4:O4"/>
    <mergeCell ref="U1:V1"/>
    <mergeCell ref="V5:V6"/>
    <mergeCell ref="N5:O5"/>
    <mergeCell ref="A4:A6"/>
    <mergeCell ref="J4:L4"/>
    <mergeCell ref="G4:I4"/>
    <mergeCell ref="T5:U5"/>
    <mergeCell ref="S5:S6"/>
    <mergeCell ref="B4:B6"/>
    <mergeCell ref="A2:U2"/>
    <mergeCell ref="P5:P6"/>
    <mergeCell ref="Q5:R5"/>
    <mergeCell ref="E5:F5"/>
    <mergeCell ref="P4:R4"/>
    <mergeCell ref="S4:U4"/>
    <mergeCell ref="H5:I5"/>
    <mergeCell ref="D4:F4"/>
    <mergeCell ref="G5:G6"/>
    <mergeCell ref="M5:M6"/>
  </mergeCells>
  <pageMargins left="0.7" right="0.7" top="0.75" bottom="0.75" header="0.3" footer="0.3"/>
  <pageSetup paperSize="9" scale="4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38"/>
  <sheetViews>
    <sheetView topLeftCell="K1" zoomScale="120" zoomScaleNormal="120" workbookViewId="0">
      <selection activeCell="U2" sqref="U2:V2"/>
    </sheetView>
  </sheetViews>
  <sheetFormatPr defaultRowHeight="10.5" x14ac:dyDescent="0.15"/>
  <cols>
    <col min="1" max="1" width="12" style="2" customWidth="1"/>
    <col min="2" max="2" width="45" style="3" customWidth="1"/>
    <col min="3" max="3" width="10.33203125" style="2" customWidth="1"/>
    <col min="4" max="4" width="13" style="2" customWidth="1"/>
    <col min="5" max="5" width="11.83203125" style="2" customWidth="1"/>
    <col min="6" max="6" width="12" style="2" customWidth="1"/>
    <col min="7" max="7" width="11.83203125" style="2" customWidth="1"/>
    <col min="8" max="8" width="12.5" style="2" customWidth="1"/>
    <col min="9" max="9" width="12.33203125" style="2" customWidth="1"/>
    <col min="10" max="10" width="13.1640625" style="1" customWidth="1"/>
    <col min="11" max="11" width="13.33203125" style="1" customWidth="1"/>
    <col min="12" max="16" width="12.33203125" style="1" customWidth="1"/>
    <col min="17" max="18" width="14.33203125" style="1" customWidth="1"/>
    <col min="19" max="19" width="13.1640625" style="1" customWidth="1"/>
    <col min="20" max="21" width="14.5" style="1" customWidth="1"/>
    <col min="22" max="22" width="23.5" customWidth="1"/>
  </cols>
  <sheetData>
    <row r="2" spans="1:23" ht="61.5" customHeight="1" x14ac:dyDescent="0.15">
      <c r="L2" s="4"/>
      <c r="M2" s="4"/>
      <c r="N2" s="4"/>
      <c r="O2" s="4"/>
      <c r="R2" s="4"/>
      <c r="U2" s="187" t="s">
        <v>460</v>
      </c>
      <c r="V2" s="188"/>
      <c r="W2" s="132"/>
    </row>
    <row r="3" spans="1:23" ht="30" customHeight="1" x14ac:dyDescent="0.15">
      <c r="A3" s="193" t="s">
        <v>444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</row>
    <row r="4" spans="1:23" ht="22.5" customHeight="1" thickBot="1" x14ac:dyDescent="0.2">
      <c r="A4" s="20"/>
      <c r="B4" s="21"/>
      <c r="C4" s="20"/>
      <c r="D4" s="20"/>
      <c r="E4" s="20"/>
      <c r="F4" s="20"/>
      <c r="G4" s="20"/>
      <c r="H4" s="20"/>
      <c r="I4" s="20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V4" s="23" t="s">
        <v>0</v>
      </c>
    </row>
    <row r="5" spans="1:23" ht="23.25" customHeight="1" x14ac:dyDescent="0.15">
      <c r="A5" s="191" t="s">
        <v>1</v>
      </c>
      <c r="B5" s="189" t="s">
        <v>291</v>
      </c>
      <c r="C5" s="182" t="s">
        <v>292</v>
      </c>
      <c r="D5" s="183" t="s">
        <v>440</v>
      </c>
      <c r="E5" s="183"/>
      <c r="F5" s="183"/>
      <c r="G5" s="183" t="s">
        <v>441</v>
      </c>
      <c r="H5" s="183"/>
      <c r="I5" s="183"/>
      <c r="J5" s="183" t="s">
        <v>397</v>
      </c>
      <c r="K5" s="183"/>
      <c r="L5" s="183"/>
      <c r="M5" s="181" t="s">
        <v>445</v>
      </c>
      <c r="N5" s="181"/>
      <c r="O5" s="181"/>
      <c r="P5" s="183" t="s">
        <v>446</v>
      </c>
      <c r="Q5" s="183"/>
      <c r="R5" s="183"/>
      <c r="S5" s="183" t="s">
        <v>442</v>
      </c>
      <c r="T5" s="183"/>
      <c r="U5" s="183"/>
      <c r="V5" s="36" t="s">
        <v>396</v>
      </c>
    </row>
    <row r="6" spans="1:23" ht="24" customHeight="1" x14ac:dyDescent="0.15">
      <c r="A6" s="192"/>
      <c r="B6" s="190"/>
      <c r="C6" s="180"/>
      <c r="D6" s="180" t="s">
        <v>4</v>
      </c>
      <c r="E6" s="180" t="s">
        <v>5</v>
      </c>
      <c r="F6" s="180"/>
      <c r="G6" s="180" t="s">
        <v>4</v>
      </c>
      <c r="H6" s="180" t="s">
        <v>5</v>
      </c>
      <c r="I6" s="180"/>
      <c r="J6" s="180" t="s">
        <v>4</v>
      </c>
      <c r="K6" s="180" t="s">
        <v>5</v>
      </c>
      <c r="L6" s="180"/>
      <c r="M6" s="180" t="s">
        <v>4</v>
      </c>
      <c r="N6" s="180" t="s">
        <v>5</v>
      </c>
      <c r="O6" s="180"/>
      <c r="P6" s="180" t="s">
        <v>4</v>
      </c>
      <c r="Q6" s="180" t="s">
        <v>5</v>
      </c>
      <c r="R6" s="180"/>
      <c r="S6" s="180" t="s">
        <v>4</v>
      </c>
      <c r="T6" s="180" t="s">
        <v>5</v>
      </c>
      <c r="U6" s="180"/>
      <c r="V6" s="179" t="s">
        <v>447</v>
      </c>
    </row>
    <row r="7" spans="1:23" ht="35.25" customHeight="1" x14ac:dyDescent="0.15">
      <c r="A7" s="192"/>
      <c r="B7" s="190"/>
      <c r="C7" s="180"/>
      <c r="D7" s="180"/>
      <c r="E7" s="11" t="s">
        <v>6</v>
      </c>
      <c r="F7" s="11" t="s">
        <v>7</v>
      </c>
      <c r="G7" s="180"/>
      <c r="H7" s="11" t="s">
        <v>6</v>
      </c>
      <c r="I7" s="11" t="s">
        <v>7</v>
      </c>
      <c r="J7" s="180"/>
      <c r="K7" s="11" t="s">
        <v>6</v>
      </c>
      <c r="L7" s="11" t="s">
        <v>7</v>
      </c>
      <c r="M7" s="180"/>
      <c r="N7" s="11" t="s">
        <v>6</v>
      </c>
      <c r="O7" s="11" t="s">
        <v>7</v>
      </c>
      <c r="P7" s="180"/>
      <c r="Q7" s="11" t="s">
        <v>6</v>
      </c>
      <c r="R7" s="11" t="s">
        <v>7</v>
      </c>
      <c r="S7" s="180"/>
      <c r="T7" s="11" t="s">
        <v>6</v>
      </c>
      <c r="U7" s="11" t="s">
        <v>7</v>
      </c>
      <c r="V7" s="179"/>
    </row>
    <row r="8" spans="1:23" ht="20.25" customHeight="1" x14ac:dyDescent="0.15">
      <c r="A8" s="12">
        <v>1</v>
      </c>
      <c r="B8" s="9">
        <v>2</v>
      </c>
      <c r="C8" s="9">
        <v>3</v>
      </c>
      <c r="D8" s="9">
        <v>4</v>
      </c>
      <c r="E8" s="9">
        <v>5</v>
      </c>
      <c r="F8" s="9">
        <v>6</v>
      </c>
      <c r="G8" s="9">
        <v>7</v>
      </c>
      <c r="H8" s="9">
        <v>8</v>
      </c>
      <c r="I8" s="9">
        <v>9</v>
      </c>
      <c r="J8" s="9">
        <v>10</v>
      </c>
      <c r="K8" s="9">
        <v>11</v>
      </c>
      <c r="L8" s="9">
        <v>12</v>
      </c>
      <c r="M8" s="9">
        <v>13</v>
      </c>
      <c r="N8" s="9">
        <v>14</v>
      </c>
      <c r="O8" s="9">
        <v>15</v>
      </c>
      <c r="P8" s="9">
        <v>16</v>
      </c>
      <c r="Q8" s="9">
        <v>17</v>
      </c>
      <c r="R8" s="9">
        <v>18</v>
      </c>
      <c r="S8" s="9">
        <v>19</v>
      </c>
      <c r="T8" s="9">
        <v>20</v>
      </c>
      <c r="U8" s="9">
        <v>21</v>
      </c>
      <c r="V8" s="10">
        <v>22</v>
      </c>
    </row>
    <row r="9" spans="1:23" s="5" customFormat="1" ht="21.75" customHeight="1" x14ac:dyDescent="0.15">
      <c r="A9" s="7" t="s">
        <v>350</v>
      </c>
      <c r="B9" s="24" t="s">
        <v>351</v>
      </c>
      <c r="C9" s="8" t="s">
        <v>10</v>
      </c>
      <c r="D9" s="42">
        <f>E9+F9</f>
        <v>768656.40619999997</v>
      </c>
      <c r="E9" s="42">
        <f>E11</f>
        <v>71361.142699999997</v>
      </c>
      <c r="F9" s="42">
        <f>F11</f>
        <v>697295.2635</v>
      </c>
      <c r="G9" s="43">
        <f>H9+I9</f>
        <v>241406.5705</v>
      </c>
      <c r="H9" s="43">
        <f>H11</f>
        <v>0</v>
      </c>
      <c r="I9" s="43">
        <v>241406.5705</v>
      </c>
      <c r="J9" s="17">
        <f>K9+L9</f>
        <v>0</v>
      </c>
      <c r="K9" s="17"/>
      <c r="L9" s="17"/>
      <c r="M9" s="44">
        <f>N9+O9</f>
        <v>-241406.5705</v>
      </c>
      <c r="N9" s="44">
        <f>K9-H9</f>
        <v>0</v>
      </c>
      <c r="O9" s="44">
        <f>L9-I9</f>
        <v>-241406.5705</v>
      </c>
      <c r="P9" s="17"/>
      <c r="Q9" s="17"/>
      <c r="R9" s="17"/>
      <c r="S9" s="17"/>
      <c r="T9" s="17"/>
      <c r="U9" s="17"/>
      <c r="V9" s="184" t="s">
        <v>455</v>
      </c>
    </row>
    <row r="10" spans="1:23" ht="12.75" customHeight="1" x14ac:dyDescent="0.15">
      <c r="A10" s="14"/>
      <c r="B10" s="15" t="s">
        <v>5</v>
      </c>
      <c r="C10" s="16"/>
      <c r="D10" s="45"/>
      <c r="E10" s="45"/>
      <c r="F10" s="45"/>
      <c r="G10" s="45"/>
      <c r="H10" s="45"/>
      <c r="I10" s="45"/>
      <c r="J10" s="17"/>
      <c r="K10" s="17"/>
      <c r="L10" s="17"/>
      <c r="M10" s="44"/>
      <c r="N10" s="44"/>
      <c r="O10" s="44"/>
      <c r="P10" s="17"/>
      <c r="Q10" s="17"/>
      <c r="R10" s="17"/>
      <c r="S10" s="17"/>
      <c r="T10" s="17"/>
      <c r="U10" s="17"/>
      <c r="V10" s="185"/>
    </row>
    <row r="11" spans="1:23" s="5" customFormat="1" ht="21.75" customHeight="1" x14ac:dyDescent="0.15">
      <c r="A11" s="7" t="s">
        <v>352</v>
      </c>
      <c r="B11" s="24" t="s">
        <v>353</v>
      </c>
      <c r="C11" s="8" t="s">
        <v>10</v>
      </c>
      <c r="D11" s="42">
        <f>E11+F11</f>
        <v>768656.40619999997</v>
      </c>
      <c r="E11" s="42">
        <v>71361.142699999997</v>
      </c>
      <c r="F11" s="42">
        <v>697295.2635</v>
      </c>
      <c r="G11" s="43">
        <f>H11+I11</f>
        <v>241406.5705</v>
      </c>
      <c r="H11" s="17">
        <v>0</v>
      </c>
      <c r="I11" s="43">
        <v>241406.5705</v>
      </c>
      <c r="J11" s="17">
        <f>J27</f>
        <v>0</v>
      </c>
      <c r="K11" s="17"/>
      <c r="L11" s="17"/>
      <c r="M11" s="44">
        <f>N11+O11</f>
        <v>-241406.5705</v>
      </c>
      <c r="N11" s="44">
        <f>K11-H11</f>
        <v>0</v>
      </c>
      <c r="O11" s="44">
        <f>L11-I11</f>
        <v>-241406.5705</v>
      </c>
      <c r="P11" s="17"/>
      <c r="Q11" s="17"/>
      <c r="R11" s="17"/>
      <c r="S11" s="17"/>
      <c r="T11" s="17"/>
      <c r="U11" s="17"/>
      <c r="V11" s="186"/>
    </row>
    <row r="12" spans="1:23" ht="12.75" customHeight="1" x14ac:dyDescent="0.15">
      <c r="A12" s="14"/>
      <c r="B12" s="15" t="s">
        <v>5</v>
      </c>
      <c r="C12" s="16"/>
      <c r="D12" s="16"/>
      <c r="E12" s="16"/>
      <c r="F12" s="16"/>
      <c r="G12" s="16"/>
      <c r="H12" s="16"/>
      <c r="I12" s="16"/>
      <c r="J12" s="17"/>
      <c r="K12" s="17"/>
      <c r="L12" s="17"/>
      <c r="M12" s="44"/>
      <c r="N12" s="44"/>
      <c r="O12" s="44"/>
      <c r="P12" s="17"/>
      <c r="Q12" s="17"/>
      <c r="R12" s="17"/>
      <c r="S12" s="17"/>
      <c r="T12" s="17"/>
      <c r="U12" s="17"/>
      <c r="V12" s="38"/>
    </row>
    <row r="13" spans="1:23" s="5" customFormat="1" ht="21.75" customHeight="1" x14ac:dyDescent="0.15">
      <c r="A13" s="7" t="s">
        <v>354</v>
      </c>
      <c r="B13" s="24" t="s">
        <v>355</v>
      </c>
      <c r="C13" s="8" t="s">
        <v>10</v>
      </c>
      <c r="D13" s="8"/>
      <c r="E13" s="8"/>
      <c r="F13" s="8"/>
      <c r="G13" s="8"/>
      <c r="H13" s="8"/>
      <c r="I13" s="8"/>
      <c r="J13" s="17"/>
      <c r="K13" s="17"/>
      <c r="L13" s="17"/>
      <c r="M13" s="44"/>
      <c r="N13" s="44"/>
      <c r="O13" s="44"/>
      <c r="P13" s="17"/>
      <c r="Q13" s="17"/>
      <c r="R13" s="17"/>
      <c r="S13" s="17"/>
      <c r="T13" s="17"/>
      <c r="U13" s="17"/>
      <c r="V13" s="37"/>
    </row>
    <row r="14" spans="1:23" ht="12.75" customHeight="1" x14ac:dyDescent="0.15">
      <c r="A14" s="14"/>
      <c r="B14" s="15" t="s">
        <v>5</v>
      </c>
      <c r="C14" s="16"/>
      <c r="D14" s="16"/>
      <c r="E14" s="16"/>
      <c r="F14" s="16"/>
      <c r="G14" s="16"/>
      <c r="H14" s="16"/>
      <c r="I14" s="16"/>
      <c r="J14" s="17"/>
      <c r="K14" s="17"/>
      <c r="M14" s="44"/>
      <c r="N14" s="44"/>
      <c r="O14" s="44"/>
      <c r="P14" s="17"/>
      <c r="Q14" s="17"/>
      <c r="R14" s="17"/>
      <c r="S14" s="17"/>
      <c r="T14" s="17"/>
      <c r="U14" s="17"/>
      <c r="V14" s="38"/>
    </row>
    <row r="15" spans="1:23" ht="30" customHeight="1" x14ac:dyDescent="0.15">
      <c r="A15" s="14" t="s">
        <v>356</v>
      </c>
      <c r="B15" s="15" t="s">
        <v>357</v>
      </c>
      <c r="C15" s="16" t="s">
        <v>10</v>
      </c>
      <c r="D15" s="16"/>
      <c r="E15" s="16"/>
      <c r="F15" s="16"/>
      <c r="G15" s="16"/>
      <c r="H15" s="16"/>
      <c r="I15" s="16"/>
      <c r="J15" s="17"/>
      <c r="K15" s="17"/>
      <c r="L15" s="17"/>
      <c r="M15" s="44"/>
      <c r="N15" s="44"/>
      <c r="O15" s="44"/>
      <c r="P15" s="17"/>
      <c r="Q15" s="17"/>
      <c r="R15" s="17"/>
      <c r="S15" s="17"/>
      <c r="T15" s="17"/>
      <c r="U15" s="17"/>
      <c r="V15" s="38"/>
    </row>
    <row r="16" spans="1:23" ht="12.75" customHeight="1" x14ac:dyDescent="0.15">
      <c r="A16" s="14"/>
      <c r="B16" s="15" t="s">
        <v>5</v>
      </c>
      <c r="C16" s="16"/>
      <c r="D16" s="16"/>
      <c r="E16" s="16"/>
      <c r="F16" s="16"/>
      <c r="G16" s="16"/>
      <c r="H16" s="16"/>
      <c r="I16" s="16"/>
      <c r="J16" s="17"/>
      <c r="K16" s="17"/>
      <c r="L16" s="17"/>
      <c r="M16" s="44"/>
      <c r="N16" s="44"/>
      <c r="O16" s="44"/>
      <c r="P16" s="17"/>
      <c r="Q16" s="17"/>
      <c r="R16" s="17"/>
      <c r="S16" s="17"/>
      <c r="T16" s="17"/>
      <c r="U16" s="17"/>
      <c r="V16" s="38"/>
    </row>
    <row r="17" spans="1:22" ht="16.5" customHeight="1" x14ac:dyDescent="0.15">
      <c r="A17" s="14" t="s">
        <v>349</v>
      </c>
      <c r="B17" s="15" t="s">
        <v>358</v>
      </c>
      <c r="C17" s="16" t="s">
        <v>10</v>
      </c>
      <c r="D17" s="16"/>
      <c r="E17" s="16"/>
      <c r="F17" s="16"/>
      <c r="G17" s="16"/>
      <c r="H17" s="16"/>
      <c r="I17" s="16"/>
      <c r="J17" s="17"/>
      <c r="K17" s="17"/>
      <c r="L17" s="17"/>
      <c r="M17" s="44"/>
      <c r="N17" s="44"/>
      <c r="O17" s="44"/>
      <c r="P17" s="17"/>
      <c r="Q17" s="17"/>
      <c r="R17" s="17"/>
      <c r="S17" s="17"/>
      <c r="T17" s="17"/>
      <c r="U17" s="17"/>
      <c r="V17" s="38"/>
    </row>
    <row r="18" spans="1:22" ht="17.25" customHeight="1" x14ac:dyDescent="0.15">
      <c r="A18" s="14"/>
      <c r="B18" s="15" t="s">
        <v>5</v>
      </c>
      <c r="C18" s="16"/>
      <c r="D18" s="16"/>
      <c r="E18" s="16"/>
      <c r="F18" s="16"/>
      <c r="G18" s="16"/>
      <c r="H18" s="16"/>
      <c r="I18" s="16"/>
      <c r="J18" s="17"/>
      <c r="K18" s="17"/>
      <c r="L18" s="17"/>
      <c r="M18" s="44"/>
      <c r="N18" s="44"/>
      <c r="O18" s="44"/>
      <c r="P18" s="17"/>
      <c r="Q18" s="17"/>
      <c r="R18" s="17"/>
      <c r="S18" s="17"/>
      <c r="T18" s="17"/>
      <c r="U18" s="17"/>
      <c r="V18" s="38"/>
    </row>
    <row r="19" spans="1:22" ht="18" customHeight="1" x14ac:dyDescent="0.15">
      <c r="A19" s="14" t="s">
        <v>359</v>
      </c>
      <c r="B19" s="15" t="s">
        <v>360</v>
      </c>
      <c r="C19" s="16" t="s">
        <v>361</v>
      </c>
      <c r="D19" s="16"/>
      <c r="E19" s="16"/>
      <c r="F19" s="16"/>
      <c r="G19" s="16"/>
      <c r="H19" s="16"/>
      <c r="I19" s="16"/>
      <c r="J19" s="17"/>
      <c r="K19" s="17"/>
      <c r="L19" s="17"/>
      <c r="M19" s="44"/>
      <c r="N19" s="44"/>
      <c r="O19" s="44"/>
      <c r="P19" s="17"/>
      <c r="Q19" s="17"/>
      <c r="R19" s="17"/>
      <c r="S19" s="17"/>
      <c r="T19" s="17"/>
      <c r="U19" s="17"/>
      <c r="V19" s="38"/>
    </row>
    <row r="20" spans="1:22" ht="18.75" customHeight="1" x14ac:dyDescent="0.15">
      <c r="A20" s="14"/>
      <c r="B20" s="15" t="s">
        <v>195</v>
      </c>
      <c r="C20" s="16"/>
      <c r="D20" s="16"/>
      <c r="E20" s="16"/>
      <c r="F20" s="16"/>
      <c r="G20" s="16"/>
      <c r="H20" s="16"/>
      <c r="I20" s="16"/>
      <c r="J20" s="17"/>
      <c r="K20" s="17"/>
      <c r="L20" s="17"/>
      <c r="M20" s="44"/>
      <c r="N20" s="44"/>
      <c r="O20" s="44"/>
      <c r="P20" s="17"/>
      <c r="Q20" s="17"/>
      <c r="R20" s="17"/>
      <c r="S20" s="17"/>
      <c r="T20" s="17"/>
      <c r="U20" s="17"/>
      <c r="V20" s="38"/>
    </row>
    <row r="21" spans="1:22" ht="21" customHeight="1" x14ac:dyDescent="0.15">
      <c r="A21" s="14" t="s">
        <v>362</v>
      </c>
      <c r="B21" s="26" t="s">
        <v>363</v>
      </c>
      <c r="C21" s="16" t="s">
        <v>10</v>
      </c>
      <c r="D21" s="45"/>
      <c r="E21" s="45"/>
      <c r="F21" s="45"/>
      <c r="G21" s="16"/>
      <c r="H21" s="16"/>
      <c r="I21" s="16"/>
      <c r="J21" s="17"/>
      <c r="K21" s="17"/>
      <c r="L21" s="17"/>
      <c r="M21" s="44"/>
      <c r="N21" s="44"/>
      <c r="O21" s="44"/>
      <c r="P21" s="17"/>
      <c r="Q21" s="17"/>
      <c r="R21" s="17"/>
      <c r="S21" s="17"/>
      <c r="T21" s="17"/>
      <c r="U21" s="17"/>
      <c r="V21" s="38"/>
    </row>
    <row r="22" spans="1:22" s="5" customFormat="1" ht="21.75" customHeight="1" x14ac:dyDescent="0.15">
      <c r="A22" s="7" t="s">
        <v>364</v>
      </c>
      <c r="B22" s="24" t="s">
        <v>365</v>
      </c>
      <c r="C22" s="8" t="s">
        <v>10</v>
      </c>
      <c r="D22" s="42">
        <f>E22+F22</f>
        <v>-569800.4423</v>
      </c>
      <c r="E22" s="43">
        <f>E27+E38</f>
        <v>319.10130000000936</v>
      </c>
      <c r="F22" s="43">
        <f>F27+F38</f>
        <v>-570119.54359999998</v>
      </c>
      <c r="G22" s="43">
        <f>H22+I22</f>
        <v>768656.40700000001</v>
      </c>
      <c r="H22" s="17">
        <f>H27</f>
        <v>71361.142999999996</v>
      </c>
      <c r="I22" s="43">
        <f>I27</f>
        <v>697295.26399999997</v>
      </c>
      <c r="J22" s="17">
        <f>J27</f>
        <v>0</v>
      </c>
      <c r="K22" s="17"/>
      <c r="L22" s="17"/>
      <c r="M22" s="44">
        <f>N22+O22</f>
        <v>-768656.40700000001</v>
      </c>
      <c r="N22" s="44">
        <f>K22-H22</f>
        <v>-71361.142999999996</v>
      </c>
      <c r="O22" s="44">
        <f>L22-I22</f>
        <v>-697295.26399999997</v>
      </c>
      <c r="P22" s="17"/>
      <c r="Q22" s="17"/>
      <c r="R22" s="17"/>
      <c r="S22" s="17"/>
      <c r="T22" s="17"/>
      <c r="U22" s="17"/>
      <c r="V22" s="37"/>
    </row>
    <row r="23" spans="1:22" ht="12.75" customHeight="1" x14ac:dyDescent="0.15">
      <c r="A23" s="14"/>
      <c r="B23" s="15" t="s">
        <v>5</v>
      </c>
      <c r="C23" s="16"/>
      <c r="D23" s="16"/>
      <c r="E23" s="16"/>
      <c r="F23" s="16"/>
      <c r="G23" s="16"/>
      <c r="H23" s="16"/>
      <c r="I23" s="16"/>
      <c r="J23" s="17"/>
      <c r="K23" s="17"/>
      <c r="L23" s="17"/>
      <c r="M23" s="44"/>
      <c r="N23" s="44"/>
      <c r="O23" s="44"/>
      <c r="P23" s="17"/>
      <c r="Q23" s="17"/>
      <c r="R23" s="17"/>
      <c r="S23" s="17"/>
      <c r="T23" s="17"/>
      <c r="U23" s="17"/>
      <c r="V23" s="38"/>
    </row>
    <row r="24" spans="1:22" ht="30.75" customHeight="1" x14ac:dyDescent="0.15">
      <c r="A24" s="14" t="s">
        <v>366</v>
      </c>
      <c r="B24" s="15" t="s">
        <v>367</v>
      </c>
      <c r="C24" s="16" t="s">
        <v>10</v>
      </c>
      <c r="D24" s="16"/>
      <c r="E24" s="16"/>
      <c r="F24" s="16"/>
      <c r="G24" s="16"/>
      <c r="H24" s="16"/>
      <c r="I24" s="16"/>
      <c r="J24" s="17"/>
      <c r="K24" s="17"/>
      <c r="L24" s="17"/>
      <c r="M24" s="44"/>
      <c r="N24" s="44"/>
      <c r="O24" s="44"/>
      <c r="P24" s="17"/>
      <c r="Q24" s="17"/>
      <c r="R24" s="17"/>
      <c r="S24" s="17"/>
      <c r="T24" s="17"/>
      <c r="U24" s="17"/>
      <c r="V24" s="38"/>
    </row>
    <row r="25" spans="1:22" ht="12.75" customHeight="1" x14ac:dyDescent="0.15">
      <c r="A25" s="14"/>
      <c r="B25" s="15" t="s">
        <v>5</v>
      </c>
      <c r="C25" s="16"/>
      <c r="D25" s="16"/>
      <c r="E25" s="16"/>
      <c r="F25" s="16"/>
      <c r="G25" s="16"/>
      <c r="H25" s="16"/>
      <c r="I25" s="16"/>
      <c r="J25" s="17"/>
      <c r="K25" s="17"/>
      <c r="L25" s="17"/>
      <c r="M25" s="44"/>
      <c r="N25" s="44"/>
      <c r="O25" s="44"/>
      <c r="P25" s="17"/>
      <c r="Q25" s="17"/>
      <c r="R25" s="17"/>
      <c r="S25" s="17"/>
      <c r="T25" s="17"/>
      <c r="U25" s="17"/>
      <c r="V25" s="38"/>
    </row>
    <row r="26" spans="1:22" ht="29.25" customHeight="1" x14ac:dyDescent="0.15">
      <c r="A26" s="14" t="s">
        <v>368</v>
      </c>
      <c r="B26" s="26" t="s">
        <v>369</v>
      </c>
      <c r="C26" s="16" t="s">
        <v>370</v>
      </c>
      <c r="D26" s="16"/>
      <c r="E26" s="16"/>
      <c r="F26" s="16"/>
      <c r="G26" s="16"/>
      <c r="H26" s="16"/>
      <c r="I26" s="16"/>
      <c r="J26" s="17"/>
      <c r="K26" s="17"/>
      <c r="L26" s="17"/>
      <c r="M26" s="44"/>
      <c r="N26" s="44"/>
      <c r="O26" s="44"/>
      <c r="P26" s="17"/>
      <c r="Q26" s="17"/>
      <c r="R26" s="17"/>
      <c r="S26" s="17"/>
      <c r="T26" s="17"/>
      <c r="U26" s="17"/>
      <c r="V26" s="38"/>
    </row>
    <row r="27" spans="1:22" s="5" customFormat="1" ht="28.5" customHeight="1" x14ac:dyDescent="0.15">
      <c r="A27" s="7" t="s">
        <v>371</v>
      </c>
      <c r="B27" s="24" t="s">
        <v>372</v>
      </c>
      <c r="C27" s="8" t="s">
        <v>10</v>
      </c>
      <c r="D27" s="43">
        <f>E27+F27</f>
        <v>313012.08929999999</v>
      </c>
      <c r="E27" s="43">
        <f>E30-E33</f>
        <v>71680.244000000006</v>
      </c>
      <c r="F27" s="43">
        <f>F34</f>
        <v>241331.84529999999</v>
      </c>
      <c r="G27" s="43">
        <f>G30</f>
        <v>71361.142999999996</v>
      </c>
      <c r="H27" s="17">
        <f>H32</f>
        <v>71361.142999999996</v>
      </c>
      <c r="I27" s="43">
        <f>I34</f>
        <v>697295.26399999997</v>
      </c>
      <c r="J27" s="46">
        <f>K27+L27</f>
        <v>0</v>
      </c>
      <c r="K27" s="17"/>
      <c r="L27" s="17"/>
      <c r="M27" s="44">
        <f>N27+O27</f>
        <v>-768656.40700000001</v>
      </c>
      <c r="N27" s="44">
        <f>K27-H27</f>
        <v>-71361.142999999996</v>
      </c>
      <c r="O27" s="44">
        <f>L27-I27</f>
        <v>-697295.26399999997</v>
      </c>
      <c r="P27" s="17"/>
      <c r="Q27" s="17"/>
      <c r="R27" s="17"/>
      <c r="S27" s="17"/>
      <c r="T27" s="17"/>
      <c r="U27" s="17"/>
      <c r="V27" s="37"/>
    </row>
    <row r="28" spans="1:22" ht="34.5" customHeight="1" x14ac:dyDescent="0.15">
      <c r="A28" s="12" t="s">
        <v>1</v>
      </c>
      <c r="B28" s="11" t="s">
        <v>291</v>
      </c>
      <c r="C28" s="9" t="s">
        <v>292</v>
      </c>
      <c r="D28" s="47"/>
      <c r="E28" s="47"/>
      <c r="F28" s="47"/>
      <c r="G28" s="47"/>
      <c r="H28" s="47"/>
      <c r="I28" s="47"/>
      <c r="J28" s="46"/>
      <c r="K28" s="17"/>
      <c r="L28" s="17"/>
      <c r="M28" s="44"/>
      <c r="N28" s="44"/>
      <c r="O28" s="44"/>
      <c r="P28" s="17"/>
      <c r="Q28" s="17"/>
      <c r="R28" s="17"/>
      <c r="S28" s="17"/>
      <c r="T28" s="17"/>
      <c r="U28" s="17"/>
      <c r="V28" s="38"/>
    </row>
    <row r="29" spans="1:22" ht="12.75" customHeight="1" x14ac:dyDescent="0.15">
      <c r="A29" s="14"/>
      <c r="B29" s="15" t="s">
        <v>5</v>
      </c>
      <c r="C29" s="16"/>
      <c r="D29" s="40"/>
      <c r="E29" s="40"/>
      <c r="F29" s="40"/>
      <c r="G29" s="40"/>
      <c r="H29" s="40"/>
      <c r="I29" s="40"/>
      <c r="J29" s="46"/>
      <c r="K29" s="17"/>
      <c r="L29" s="17"/>
      <c r="M29" s="44"/>
      <c r="N29" s="44"/>
      <c r="O29" s="44"/>
      <c r="P29" s="17"/>
      <c r="Q29" s="17"/>
      <c r="R29" s="17"/>
      <c r="S29" s="17"/>
      <c r="T29" s="17"/>
      <c r="U29" s="17"/>
      <c r="V29" s="38"/>
    </row>
    <row r="30" spans="1:22" ht="33" customHeight="1" x14ac:dyDescent="0.15">
      <c r="A30" s="14" t="s">
        <v>373</v>
      </c>
      <c r="B30" s="15" t="s">
        <v>374</v>
      </c>
      <c r="C30" s="16" t="s">
        <v>375</v>
      </c>
      <c r="D30" s="47">
        <f>D32+D33</f>
        <v>131680.24400000001</v>
      </c>
      <c r="E30" s="47">
        <f>E32+E33</f>
        <v>131680.24400000001</v>
      </c>
      <c r="F30" s="47"/>
      <c r="G30" s="47">
        <f>H30+I30</f>
        <v>71361.142999999996</v>
      </c>
      <c r="H30" s="17">
        <f>H32+H33</f>
        <v>71361.142999999996</v>
      </c>
      <c r="I30" s="47"/>
      <c r="J30" s="46"/>
      <c r="K30" s="17"/>
      <c r="L30" s="17"/>
      <c r="M30" s="44">
        <f>N30+O30</f>
        <v>-71361.142999999996</v>
      </c>
      <c r="N30" s="44">
        <f>K30-H30</f>
        <v>-71361.142999999996</v>
      </c>
      <c r="O30" s="44">
        <f>L30-I30</f>
        <v>0</v>
      </c>
      <c r="P30" s="17"/>
      <c r="Q30" s="17"/>
      <c r="R30" s="17"/>
      <c r="S30" s="17"/>
      <c r="T30" s="17"/>
      <c r="U30" s="17"/>
      <c r="V30" s="38"/>
    </row>
    <row r="31" spans="1:22" ht="18" customHeight="1" x14ac:dyDescent="0.15">
      <c r="A31" s="14"/>
      <c r="B31" s="15" t="s">
        <v>195</v>
      </c>
      <c r="C31" s="16"/>
      <c r="D31" s="47"/>
      <c r="E31" s="47"/>
      <c r="F31" s="47"/>
      <c r="G31" s="47"/>
      <c r="H31" s="47"/>
      <c r="I31" s="47"/>
      <c r="J31" s="46"/>
      <c r="K31" s="17"/>
      <c r="L31" s="17"/>
      <c r="M31" s="44"/>
      <c r="N31" s="44"/>
      <c r="O31" s="44"/>
      <c r="P31" s="17"/>
      <c r="Q31" s="17"/>
      <c r="R31" s="17"/>
      <c r="S31" s="17"/>
      <c r="T31" s="17"/>
      <c r="U31" s="17"/>
      <c r="V31" s="38"/>
    </row>
    <row r="32" spans="1:22" ht="48.75" customHeight="1" x14ac:dyDescent="0.15">
      <c r="A32" s="14" t="s">
        <v>376</v>
      </c>
      <c r="B32" s="26" t="s">
        <v>377</v>
      </c>
      <c r="C32" s="16" t="s">
        <v>10</v>
      </c>
      <c r="D32" s="17">
        <v>71680.244000000006</v>
      </c>
      <c r="E32" s="17">
        <v>71680.244000000006</v>
      </c>
      <c r="F32" s="47"/>
      <c r="G32" s="47">
        <f>H32+I32</f>
        <v>71361.142999999996</v>
      </c>
      <c r="H32" s="17">
        <v>71361.142999999996</v>
      </c>
      <c r="I32" s="47"/>
      <c r="J32" s="46"/>
      <c r="K32" s="17"/>
      <c r="L32" s="17"/>
      <c r="M32" s="44">
        <f>N32+O32</f>
        <v>-71361.142999999996</v>
      </c>
      <c r="N32" s="44">
        <f t="shared" ref="N32:O34" si="0">K32-H32</f>
        <v>-71361.142999999996</v>
      </c>
      <c r="O32" s="44">
        <f t="shared" si="0"/>
        <v>0</v>
      </c>
      <c r="P32" s="17"/>
      <c r="Q32" s="17"/>
      <c r="R32" s="17"/>
      <c r="S32" s="17"/>
      <c r="T32" s="17"/>
      <c r="U32" s="17"/>
      <c r="V32" s="38"/>
    </row>
    <row r="33" spans="1:22" ht="26.25" customHeight="1" x14ac:dyDescent="0.15">
      <c r="A33" s="14" t="s">
        <v>378</v>
      </c>
      <c r="B33" s="26" t="s">
        <v>379</v>
      </c>
      <c r="C33" s="16" t="s">
        <v>10</v>
      </c>
      <c r="D33" s="17">
        <v>60000</v>
      </c>
      <c r="E33" s="17">
        <v>60000</v>
      </c>
      <c r="F33" s="47"/>
      <c r="G33" s="47">
        <f>H33+I33</f>
        <v>0</v>
      </c>
      <c r="H33" s="17">
        <v>0</v>
      </c>
      <c r="I33" s="47"/>
      <c r="J33" s="46"/>
      <c r="K33" s="17"/>
      <c r="L33" s="17"/>
      <c r="M33" s="44">
        <f>N33+O33</f>
        <v>0</v>
      </c>
      <c r="N33" s="44">
        <f t="shared" si="0"/>
        <v>0</v>
      </c>
      <c r="O33" s="44">
        <f t="shared" si="0"/>
        <v>0</v>
      </c>
      <c r="P33" s="17"/>
      <c r="Q33" s="17"/>
      <c r="R33" s="17"/>
      <c r="S33" s="17"/>
      <c r="T33" s="17"/>
      <c r="U33" s="17"/>
      <c r="V33" s="38"/>
    </row>
    <row r="34" spans="1:22" ht="27.75" customHeight="1" x14ac:dyDescent="0.15">
      <c r="A34" s="14" t="s">
        <v>380</v>
      </c>
      <c r="B34" s="15" t="s">
        <v>381</v>
      </c>
      <c r="C34" s="16" t="s">
        <v>382</v>
      </c>
      <c r="D34" s="47">
        <f>E34</f>
        <v>131680.24400000001</v>
      </c>
      <c r="E34" s="47">
        <v>131680.24400000001</v>
      </c>
      <c r="F34" s="47">
        <f>F36+F37</f>
        <v>241331.84529999999</v>
      </c>
      <c r="G34" s="47">
        <f>H34+I34</f>
        <v>697295.26399999997</v>
      </c>
      <c r="H34" s="47"/>
      <c r="I34" s="17">
        <f>I36+I37</f>
        <v>697295.26399999997</v>
      </c>
      <c r="J34" s="46"/>
      <c r="K34" s="17"/>
      <c r="L34" s="17"/>
      <c r="M34" s="44">
        <f>N34+O34</f>
        <v>-697295.26399999997</v>
      </c>
      <c r="N34" s="44">
        <f t="shared" si="0"/>
        <v>0</v>
      </c>
      <c r="O34" s="44">
        <f t="shared" si="0"/>
        <v>-697295.26399999997</v>
      </c>
      <c r="P34" s="17"/>
      <c r="Q34" s="17"/>
      <c r="R34" s="17"/>
      <c r="S34" s="17"/>
      <c r="T34" s="17"/>
      <c r="U34" s="17"/>
      <c r="V34" s="38"/>
    </row>
    <row r="35" spans="1:22" ht="12.75" customHeight="1" x14ac:dyDescent="0.15">
      <c r="A35" s="14"/>
      <c r="B35" s="15" t="s">
        <v>195</v>
      </c>
      <c r="C35" s="16"/>
      <c r="D35" s="47"/>
      <c r="E35" s="47"/>
      <c r="F35" s="47"/>
      <c r="G35" s="47"/>
      <c r="H35" s="47"/>
      <c r="I35" s="47"/>
      <c r="J35" s="46"/>
      <c r="K35" s="17"/>
      <c r="L35" s="17"/>
      <c r="M35" s="44"/>
      <c r="N35" s="44"/>
      <c r="O35" s="44"/>
      <c r="P35" s="17"/>
      <c r="Q35" s="17"/>
      <c r="R35" s="17"/>
      <c r="S35" s="17"/>
      <c r="T35" s="17"/>
      <c r="U35" s="17"/>
      <c r="V35" s="38"/>
    </row>
    <row r="36" spans="1:22" ht="36.75" customHeight="1" x14ac:dyDescent="0.15">
      <c r="A36" s="14" t="s">
        <v>383</v>
      </c>
      <c r="B36" s="26" t="s">
        <v>384</v>
      </c>
      <c r="C36" s="16" t="s">
        <v>10</v>
      </c>
      <c r="D36" s="47">
        <f>E36+F36</f>
        <v>0</v>
      </c>
      <c r="E36" s="47"/>
      <c r="F36" s="17">
        <v>0</v>
      </c>
      <c r="G36" s="47">
        <f>H36+I36</f>
        <v>697295.26399999997</v>
      </c>
      <c r="H36" s="47"/>
      <c r="I36" s="17">
        <v>697295.26399999997</v>
      </c>
      <c r="J36" s="46"/>
      <c r="K36" s="17"/>
      <c r="L36" s="17"/>
      <c r="M36" s="44">
        <f>N36+O36</f>
        <v>-697295.26399999997</v>
      </c>
      <c r="N36" s="44">
        <f>K36-H36</f>
        <v>0</v>
      </c>
      <c r="O36" s="44">
        <f>L36-I36</f>
        <v>-697295.26399999997</v>
      </c>
      <c r="P36" s="17"/>
      <c r="Q36" s="17"/>
      <c r="R36" s="17"/>
      <c r="S36" s="17"/>
      <c r="T36" s="17"/>
      <c r="U36" s="17"/>
      <c r="V36" s="38"/>
    </row>
    <row r="37" spans="1:22" ht="36.75" customHeight="1" thickBot="1" x14ac:dyDescent="0.2">
      <c r="A37" s="18" t="s">
        <v>385</v>
      </c>
      <c r="B37" s="27" t="s">
        <v>386</v>
      </c>
      <c r="C37" s="19" t="s">
        <v>10</v>
      </c>
      <c r="D37" s="48">
        <f>E37+F37</f>
        <v>241331.84529999999</v>
      </c>
      <c r="E37" s="48"/>
      <c r="F37" s="25">
        <v>241331.84529999999</v>
      </c>
      <c r="G37" s="48">
        <f>H37+I37</f>
        <v>0</v>
      </c>
      <c r="H37" s="48"/>
      <c r="I37" s="25">
        <v>0</v>
      </c>
      <c r="J37" s="49"/>
      <c r="K37" s="25"/>
      <c r="L37" s="25"/>
      <c r="M37" s="44">
        <f>N37+O37</f>
        <v>0</v>
      </c>
      <c r="N37" s="44">
        <f>K37-H37</f>
        <v>0</v>
      </c>
      <c r="O37" s="44">
        <f>L37-I37</f>
        <v>0</v>
      </c>
      <c r="P37" s="25"/>
      <c r="Q37" s="25"/>
      <c r="R37" s="25"/>
      <c r="S37" s="25"/>
      <c r="T37" s="25"/>
      <c r="U37" s="25"/>
      <c r="V37" s="39"/>
    </row>
    <row r="38" spans="1:22" ht="36.75" customHeight="1" thickBot="1" x14ac:dyDescent="0.2">
      <c r="A38" s="18">
        <v>8203</v>
      </c>
      <c r="B38" s="27" t="s">
        <v>434</v>
      </c>
      <c r="C38" s="19" t="s">
        <v>10</v>
      </c>
      <c r="D38" s="48">
        <f>E38+F38</f>
        <v>-882812.53159999999</v>
      </c>
      <c r="E38" s="139">
        <v>-71361.142699999997</v>
      </c>
      <c r="F38" s="139">
        <v>-811451.38890000002</v>
      </c>
      <c r="G38" s="48"/>
      <c r="H38" s="48"/>
      <c r="I38" s="48"/>
      <c r="J38" s="49"/>
      <c r="K38" s="25"/>
      <c r="L38" s="25"/>
      <c r="M38" s="139"/>
      <c r="N38" s="139"/>
      <c r="O38" s="139"/>
      <c r="P38" s="140"/>
      <c r="Q38" s="141"/>
      <c r="R38" s="141"/>
      <c r="S38" s="142"/>
      <c r="T38" s="142"/>
      <c r="U38" s="142"/>
      <c r="V38" s="143"/>
    </row>
  </sheetData>
  <mergeCells count="25">
    <mergeCell ref="V9:V11"/>
    <mergeCell ref="U2:V2"/>
    <mergeCell ref="B5:B7"/>
    <mergeCell ref="A5:A7"/>
    <mergeCell ref="A3:U3"/>
    <mergeCell ref="J5:L5"/>
    <mergeCell ref="P5:R5"/>
    <mergeCell ref="S5:U5"/>
    <mergeCell ref="J6:J7"/>
    <mergeCell ref="K6:L6"/>
    <mergeCell ref="C5:C7"/>
    <mergeCell ref="D5:F5"/>
    <mergeCell ref="G5:I5"/>
    <mergeCell ref="D6:D7"/>
    <mergeCell ref="E6:F6"/>
    <mergeCell ref="G6:G7"/>
    <mergeCell ref="H6:I6"/>
    <mergeCell ref="V6:V7"/>
    <mergeCell ref="Q6:R6"/>
    <mergeCell ref="S6:S7"/>
    <mergeCell ref="T6:U6"/>
    <mergeCell ref="M5:O5"/>
    <mergeCell ref="M6:M7"/>
    <mergeCell ref="N6:O6"/>
    <mergeCell ref="P6:P7"/>
  </mergeCells>
  <pageMargins left="0.7" right="0.7" top="0.75" bottom="0.75" header="0.3" footer="0.3"/>
  <pageSetup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6"/>
  <sheetViews>
    <sheetView tabSelected="1" topLeftCell="M1" zoomScale="120" zoomScaleNormal="120" workbookViewId="0">
      <selection activeCell="W1" sqref="W1:X1"/>
    </sheetView>
  </sheetViews>
  <sheetFormatPr defaultRowHeight="10.5" x14ac:dyDescent="0.15"/>
  <cols>
    <col min="1" max="1" width="9.33203125" style="4"/>
    <col min="2" max="2" width="9.33203125" style="6"/>
    <col min="3" max="4" width="9.33203125" style="4"/>
    <col min="5" max="5" width="23" style="4" customWidth="1"/>
    <col min="6" max="6" width="9.33203125" style="4"/>
    <col min="7" max="7" width="11.6640625" style="4" customWidth="1"/>
    <col min="8" max="8" width="13.5" style="4" customWidth="1"/>
    <col min="9" max="9" width="11.5" style="4" customWidth="1"/>
    <col min="10" max="11" width="11.5" style="1" customWidth="1"/>
    <col min="12" max="12" width="14.5" style="1" customWidth="1"/>
    <col min="13" max="13" width="13.33203125" style="1" customWidth="1"/>
    <col min="14" max="14" width="15.5" style="1" customWidth="1"/>
    <col min="15" max="15" width="13" style="1" customWidth="1"/>
    <col min="16" max="16" width="12.1640625" style="1" customWidth="1"/>
    <col min="17" max="17" width="13.33203125" style="1" customWidth="1"/>
    <col min="18" max="18" width="11" style="1" customWidth="1"/>
    <col min="19" max="19" width="11.6640625" style="1" customWidth="1"/>
    <col min="20" max="21" width="12.33203125" style="1" customWidth="1"/>
    <col min="22" max="22" width="13.1640625" customWidth="1"/>
    <col min="23" max="23" width="11.5" customWidth="1"/>
    <col min="24" max="24" width="11.83203125" customWidth="1"/>
    <col min="25" max="25" width="18.1640625" customWidth="1"/>
  </cols>
  <sheetData>
    <row r="1" spans="1:26" ht="67.5" customHeight="1" x14ac:dyDescent="0.15">
      <c r="A1" s="65"/>
      <c r="B1" s="65"/>
      <c r="C1" s="65"/>
      <c r="D1" s="66"/>
      <c r="E1" s="67"/>
      <c r="F1" s="66"/>
      <c r="G1" s="66"/>
      <c r="H1" s="66"/>
      <c r="I1" s="66"/>
      <c r="J1" s="66"/>
      <c r="K1" s="66"/>
      <c r="L1" s="66"/>
      <c r="M1" s="68"/>
      <c r="N1" s="68"/>
      <c r="O1" s="68"/>
      <c r="P1" s="68"/>
      <c r="Q1" s="68"/>
      <c r="R1" s="68"/>
      <c r="S1" s="68"/>
      <c r="T1" s="68"/>
      <c r="U1" s="68"/>
      <c r="V1" s="68"/>
      <c r="W1" s="187"/>
      <c r="X1" s="187"/>
      <c r="Y1" s="147" t="s">
        <v>461</v>
      </c>
      <c r="Z1" s="147"/>
    </row>
    <row r="2" spans="1:26" x14ac:dyDescent="0.15">
      <c r="A2" s="65"/>
      <c r="B2" s="65"/>
      <c r="C2" s="65"/>
      <c r="D2" s="66"/>
      <c r="E2" s="67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</row>
    <row r="3" spans="1:26" ht="37.5" customHeight="1" x14ac:dyDescent="0.15">
      <c r="A3" s="201" t="s">
        <v>448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</row>
    <row r="4" spans="1:26" ht="11.25" thickBot="1" x14ac:dyDescent="0.2">
      <c r="A4" s="69"/>
      <c r="B4" s="69"/>
      <c r="C4" s="69"/>
      <c r="D4" s="70"/>
      <c r="E4" s="71"/>
      <c r="F4" s="70"/>
      <c r="G4" s="70"/>
      <c r="H4" s="70"/>
      <c r="I4" s="70"/>
      <c r="J4" s="70"/>
      <c r="K4" s="70"/>
      <c r="L4" s="70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68"/>
    </row>
    <row r="5" spans="1:26" x14ac:dyDescent="0.15">
      <c r="A5" s="73" t="s">
        <v>1</v>
      </c>
      <c r="B5" s="202" t="s">
        <v>184</v>
      </c>
      <c r="C5" s="202" t="s">
        <v>185</v>
      </c>
      <c r="D5" s="202" t="s">
        <v>186</v>
      </c>
      <c r="E5" s="204" t="s">
        <v>387</v>
      </c>
      <c r="F5" s="206" t="s">
        <v>3</v>
      </c>
      <c r="G5" s="206" t="s">
        <v>440</v>
      </c>
      <c r="H5" s="206"/>
      <c r="I5" s="206"/>
      <c r="J5" s="206" t="s">
        <v>441</v>
      </c>
      <c r="K5" s="206"/>
      <c r="L5" s="206"/>
      <c r="M5" s="206" t="s">
        <v>397</v>
      </c>
      <c r="N5" s="206"/>
      <c r="O5" s="206"/>
      <c r="P5" s="204" t="s">
        <v>445</v>
      </c>
      <c r="Q5" s="204"/>
      <c r="R5" s="204"/>
      <c r="S5" s="206" t="s">
        <v>435</v>
      </c>
      <c r="T5" s="206"/>
      <c r="U5" s="206"/>
      <c r="V5" s="206" t="s">
        <v>442</v>
      </c>
      <c r="W5" s="206"/>
      <c r="X5" s="206"/>
      <c r="Y5" s="151" t="s">
        <v>396</v>
      </c>
    </row>
    <row r="6" spans="1:26" x14ac:dyDescent="0.15">
      <c r="A6" s="13"/>
      <c r="B6" s="203"/>
      <c r="C6" s="203"/>
      <c r="D6" s="203"/>
      <c r="E6" s="205"/>
      <c r="F6" s="207"/>
      <c r="G6" s="208" t="s">
        <v>4</v>
      </c>
      <c r="H6" s="208" t="s">
        <v>5</v>
      </c>
      <c r="I6" s="208"/>
      <c r="J6" s="208" t="s">
        <v>4</v>
      </c>
      <c r="K6" s="208" t="s">
        <v>5</v>
      </c>
      <c r="L6" s="208"/>
      <c r="M6" s="208" t="s">
        <v>4</v>
      </c>
      <c r="N6" s="208" t="s">
        <v>5</v>
      </c>
      <c r="O6" s="208"/>
      <c r="P6" s="208" t="s">
        <v>4</v>
      </c>
      <c r="Q6" s="208" t="s">
        <v>5</v>
      </c>
      <c r="R6" s="208"/>
      <c r="S6" s="208" t="s">
        <v>4</v>
      </c>
      <c r="T6" s="208" t="s">
        <v>5</v>
      </c>
      <c r="U6" s="208"/>
      <c r="V6" s="208" t="s">
        <v>4</v>
      </c>
      <c r="W6" s="208" t="s">
        <v>5</v>
      </c>
      <c r="X6" s="208"/>
      <c r="Y6" s="194" t="s">
        <v>447</v>
      </c>
    </row>
    <row r="7" spans="1:26" ht="21" x14ac:dyDescent="0.15">
      <c r="A7" s="13"/>
      <c r="B7" s="203"/>
      <c r="C7" s="203"/>
      <c r="D7" s="203"/>
      <c r="E7" s="205"/>
      <c r="F7" s="207"/>
      <c r="G7" s="208"/>
      <c r="H7" s="75" t="s">
        <v>6</v>
      </c>
      <c r="I7" s="75" t="s">
        <v>7</v>
      </c>
      <c r="J7" s="208"/>
      <c r="K7" s="75" t="s">
        <v>6</v>
      </c>
      <c r="L7" s="75" t="s">
        <v>7</v>
      </c>
      <c r="M7" s="208"/>
      <c r="N7" s="75" t="s">
        <v>6</v>
      </c>
      <c r="O7" s="75" t="s">
        <v>7</v>
      </c>
      <c r="P7" s="208"/>
      <c r="Q7" s="75" t="s">
        <v>6</v>
      </c>
      <c r="R7" s="75" t="s">
        <v>7</v>
      </c>
      <c r="S7" s="208"/>
      <c r="T7" s="75" t="s">
        <v>6</v>
      </c>
      <c r="U7" s="75" t="s">
        <v>7</v>
      </c>
      <c r="V7" s="208"/>
      <c r="W7" s="75" t="s">
        <v>6</v>
      </c>
      <c r="X7" s="75" t="s">
        <v>7</v>
      </c>
      <c r="Y7" s="194"/>
    </row>
    <row r="8" spans="1:26" x14ac:dyDescent="0.15">
      <c r="A8" s="76">
        <v>1</v>
      </c>
      <c r="B8" s="58">
        <v>2</v>
      </c>
      <c r="C8" s="58">
        <v>3</v>
      </c>
      <c r="D8" s="58">
        <v>4</v>
      </c>
      <c r="E8" s="58">
        <v>5</v>
      </c>
      <c r="F8" s="58">
        <v>6</v>
      </c>
      <c r="G8" s="58">
        <v>7</v>
      </c>
      <c r="H8" s="58">
        <v>8</v>
      </c>
      <c r="I8" s="58">
        <v>9</v>
      </c>
      <c r="J8" s="58">
        <v>10</v>
      </c>
      <c r="K8" s="58">
        <v>11</v>
      </c>
      <c r="L8" s="58">
        <v>12</v>
      </c>
      <c r="M8" s="58">
        <v>13</v>
      </c>
      <c r="N8" s="58">
        <v>14</v>
      </c>
      <c r="O8" s="58">
        <v>15</v>
      </c>
      <c r="P8" s="58">
        <v>16</v>
      </c>
      <c r="Q8" s="58">
        <v>17</v>
      </c>
      <c r="R8" s="58">
        <v>18</v>
      </c>
      <c r="S8" s="58">
        <v>19</v>
      </c>
      <c r="T8" s="58">
        <v>20</v>
      </c>
      <c r="U8" s="58">
        <v>21</v>
      </c>
      <c r="V8" s="58">
        <v>22</v>
      </c>
      <c r="W8" s="77">
        <v>23</v>
      </c>
      <c r="X8" s="58">
        <v>24</v>
      </c>
      <c r="Y8" s="152">
        <v>25</v>
      </c>
    </row>
    <row r="9" spans="1:26" ht="21" x14ac:dyDescent="0.15">
      <c r="A9" s="78" t="s">
        <v>10</v>
      </c>
      <c r="B9" s="60" t="s">
        <v>10</v>
      </c>
      <c r="C9" s="60" t="s">
        <v>10</v>
      </c>
      <c r="D9" s="60" t="s">
        <v>10</v>
      </c>
      <c r="E9" s="28" t="s">
        <v>187</v>
      </c>
      <c r="F9" s="29"/>
      <c r="G9" s="50">
        <f>H9+I9</f>
        <v>3878663.1119999993</v>
      </c>
      <c r="H9" s="50">
        <f>H10+H77+H84+H120+H139+H172+H197+H221</f>
        <v>2079655.6479999998</v>
      </c>
      <c r="I9" s="50">
        <f>I10+I84+I120+I139+I172</f>
        <v>1799007.4639999995</v>
      </c>
      <c r="J9" s="50">
        <f>K9+L9</f>
        <v>5124547.5254999995</v>
      </c>
      <c r="K9" s="50">
        <f>K10+K77+K84+K120+K139+K172+K197+K221+K229+K74</f>
        <v>2570218.5</v>
      </c>
      <c r="L9" s="50">
        <f>L10+L84+L120+L139+L172</f>
        <v>2554329.0255</v>
      </c>
      <c r="M9" s="51">
        <f>N9+O9</f>
        <v>3883661.5999999996</v>
      </c>
      <c r="N9" s="52">
        <f>N10+N77+N84+N120+N139+N172+N197+N221+N229+N74</f>
        <v>2769161.5999999996</v>
      </c>
      <c r="O9" s="52">
        <f>O10+O84+O120+O139+O172</f>
        <v>1114500</v>
      </c>
      <c r="P9" s="51">
        <f>Q9+R9</f>
        <v>-1240885.9255000004</v>
      </c>
      <c r="Q9" s="51">
        <f>N9-K9</f>
        <v>198943.09999999963</v>
      </c>
      <c r="R9" s="51">
        <f>O9-L9</f>
        <v>-1439829.0255</v>
      </c>
      <c r="S9" s="51">
        <f>T9+U9</f>
        <v>3782861.5999999996</v>
      </c>
      <c r="T9" s="52">
        <f>T10+T77+T84+T120+T139+T172+T197+T221+T229+T74</f>
        <v>2966861.5999999996</v>
      </c>
      <c r="U9" s="92">
        <f>U10+U84+U120+U139+U172</f>
        <v>816000</v>
      </c>
      <c r="V9" s="93">
        <f>W9+X9</f>
        <v>3542861.5999999996</v>
      </c>
      <c r="W9" s="52">
        <f>W10+W77+W84+W120+W139+W172+W197+W221+W229+W74</f>
        <v>3084861.5999999996</v>
      </c>
      <c r="X9" s="92">
        <f>X10+X84+X120+X139+X172</f>
        <v>458000</v>
      </c>
      <c r="Y9" s="148"/>
    </row>
    <row r="10" spans="1:26" ht="52.5" x14ac:dyDescent="0.15">
      <c r="A10" s="78" t="s">
        <v>188</v>
      </c>
      <c r="B10" s="60" t="s">
        <v>189</v>
      </c>
      <c r="C10" s="60" t="s">
        <v>190</v>
      </c>
      <c r="D10" s="60" t="s">
        <v>190</v>
      </c>
      <c r="E10" s="28" t="s">
        <v>191</v>
      </c>
      <c r="F10" s="29"/>
      <c r="G10" s="50">
        <f t="shared" ref="G10:G77" si="0">H10+I10</f>
        <v>1754384.9</v>
      </c>
      <c r="H10" s="50">
        <f>H12+H45+H51</f>
        <v>572962.6</v>
      </c>
      <c r="I10" s="50">
        <f>I12+I51</f>
        <v>1181422.3</v>
      </c>
      <c r="J10" s="50">
        <f t="shared" ref="J10:J79" si="1">K10+L10</f>
        <v>2024860.9</v>
      </c>
      <c r="K10" s="50">
        <f>K12+K51</f>
        <v>644273.9</v>
      </c>
      <c r="L10" s="50">
        <f>L12+L51</f>
        <v>1380587</v>
      </c>
      <c r="M10" s="51">
        <f t="shared" ref="M10:M77" si="2">N10+O10</f>
        <v>1076611.8999999999</v>
      </c>
      <c r="N10" s="51">
        <f>N12+N51</f>
        <v>706361.9</v>
      </c>
      <c r="O10" s="52">
        <f>O12+O51</f>
        <v>370250</v>
      </c>
      <c r="P10" s="51">
        <f t="shared" ref="P10:P77" si="3">Q10+R10</f>
        <v>-948249</v>
      </c>
      <c r="Q10" s="51">
        <f t="shared" ref="Q10:R77" si="4">N10-K10</f>
        <v>62088</v>
      </c>
      <c r="R10" s="51">
        <f t="shared" si="4"/>
        <v>-1010337</v>
      </c>
      <c r="S10" s="51">
        <f t="shared" ref="S10:S77" si="5">T10+U10</f>
        <v>1078361.8999999999</v>
      </c>
      <c r="T10" s="51">
        <f>T12+T51</f>
        <v>718361.9</v>
      </c>
      <c r="U10" s="92">
        <f>U51</f>
        <v>360000</v>
      </c>
      <c r="V10" s="93">
        <f t="shared" ref="V10:V77" si="6">W10+X10</f>
        <v>1088361.8999999999</v>
      </c>
      <c r="W10" s="51">
        <f>W12+W51</f>
        <v>718361.9</v>
      </c>
      <c r="X10" s="92">
        <f>X51</f>
        <v>370000</v>
      </c>
      <c r="Y10" s="149"/>
    </row>
    <row r="11" spans="1:26" x14ac:dyDescent="0.15">
      <c r="A11" s="79"/>
      <c r="B11" s="80"/>
      <c r="C11" s="80"/>
      <c r="D11" s="55"/>
      <c r="E11" s="81" t="s">
        <v>5</v>
      </c>
      <c r="F11" s="55"/>
      <c r="G11" s="50"/>
      <c r="H11" s="51"/>
      <c r="I11" s="51"/>
      <c r="J11" s="50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4"/>
      <c r="V11" s="54"/>
      <c r="W11" s="51"/>
      <c r="X11" s="54"/>
      <c r="Y11" s="150"/>
    </row>
    <row r="12" spans="1:26" ht="105" x14ac:dyDescent="0.15">
      <c r="A12" s="78" t="s">
        <v>192</v>
      </c>
      <c r="B12" s="60" t="s">
        <v>189</v>
      </c>
      <c r="C12" s="60" t="s">
        <v>193</v>
      </c>
      <c r="D12" s="60" t="s">
        <v>190</v>
      </c>
      <c r="E12" s="30" t="s">
        <v>194</v>
      </c>
      <c r="F12" s="31"/>
      <c r="G12" s="50">
        <f t="shared" si="0"/>
        <v>1432739.8</v>
      </c>
      <c r="H12" s="56">
        <f>H14</f>
        <v>530426.4</v>
      </c>
      <c r="I12" s="56">
        <f>I14</f>
        <v>902313.4</v>
      </c>
      <c r="J12" s="50">
        <f t="shared" si="1"/>
        <v>1577404.3</v>
      </c>
      <c r="K12" s="56">
        <f>K14</f>
        <v>594435.30000000005</v>
      </c>
      <c r="L12" s="56">
        <f>L14</f>
        <v>982969</v>
      </c>
      <c r="M12" s="51">
        <f t="shared" si="2"/>
        <v>655361.9</v>
      </c>
      <c r="N12" s="52">
        <f>N14</f>
        <v>655361.9</v>
      </c>
      <c r="O12" s="52">
        <f>O14</f>
        <v>0</v>
      </c>
      <c r="P12" s="51">
        <f t="shared" si="3"/>
        <v>-922042.4</v>
      </c>
      <c r="Q12" s="51">
        <f t="shared" si="4"/>
        <v>60926.599999999977</v>
      </c>
      <c r="R12" s="51">
        <f t="shared" si="4"/>
        <v>-982969</v>
      </c>
      <c r="S12" s="51">
        <f t="shared" si="5"/>
        <v>655361.9</v>
      </c>
      <c r="T12" s="52">
        <f>T14</f>
        <v>655361.9</v>
      </c>
      <c r="U12" s="93"/>
      <c r="V12" s="93">
        <f t="shared" si="6"/>
        <v>655361.9</v>
      </c>
      <c r="W12" s="52">
        <f>W14</f>
        <v>655361.9</v>
      </c>
      <c r="X12" s="93"/>
      <c r="Y12" s="38"/>
    </row>
    <row r="13" spans="1:26" x14ac:dyDescent="0.15">
      <c r="A13" s="79"/>
      <c r="B13" s="80"/>
      <c r="C13" s="80"/>
      <c r="D13" s="55"/>
      <c r="E13" s="81" t="s">
        <v>195</v>
      </c>
      <c r="F13" s="55"/>
      <c r="G13" s="50"/>
      <c r="H13" s="52"/>
      <c r="I13" s="52"/>
      <c r="J13" s="50"/>
      <c r="K13" s="51"/>
      <c r="L13" s="51"/>
      <c r="M13" s="51"/>
      <c r="N13" s="52"/>
      <c r="O13" s="52"/>
      <c r="P13" s="51"/>
      <c r="Q13" s="51"/>
      <c r="R13" s="51"/>
      <c r="S13" s="51"/>
      <c r="T13" s="52"/>
      <c r="U13" s="54"/>
      <c r="V13" s="54"/>
      <c r="W13" s="52"/>
      <c r="X13" s="54"/>
      <c r="Y13" s="37"/>
    </row>
    <row r="14" spans="1:26" ht="52.5" x14ac:dyDescent="0.15">
      <c r="A14" s="78" t="s">
        <v>196</v>
      </c>
      <c r="B14" s="60" t="s">
        <v>189</v>
      </c>
      <c r="C14" s="60" t="s">
        <v>193</v>
      </c>
      <c r="D14" s="60" t="s">
        <v>193</v>
      </c>
      <c r="E14" s="82" t="s">
        <v>197</v>
      </c>
      <c r="F14" s="57"/>
      <c r="G14" s="50">
        <f t="shared" si="0"/>
        <v>1432739.8</v>
      </c>
      <c r="H14" s="52">
        <f>H17+H18+H20+H21+H22+H23+H24+H27+H28+H29+H31+H32+H35+H36+H37+H38+H39+H41+H33+H25</f>
        <v>530426.4</v>
      </c>
      <c r="I14" s="52">
        <f>I42+I43+I44</f>
        <v>902313.4</v>
      </c>
      <c r="J14" s="50">
        <f t="shared" si="1"/>
        <v>1577404.3</v>
      </c>
      <c r="K14" s="52">
        <f>K17+K18+K20+K21+K22+K23+K24+K25+K27+K28+K29+K31+K32+K34+K35+K36+K37+K38+K39+K41</f>
        <v>594435.30000000005</v>
      </c>
      <c r="L14" s="52">
        <f>L42+L43+L44</f>
        <v>982969</v>
      </c>
      <c r="M14" s="51">
        <f t="shared" si="2"/>
        <v>655361.9</v>
      </c>
      <c r="N14" s="52">
        <f>N17+N18+N21+N22+N23+N24+N25+N27+N28+N29+N31+N32+N34+N35+N36+N37+N38+N39+N41+N40</f>
        <v>655361.9</v>
      </c>
      <c r="O14" s="52">
        <f>O42+O43</f>
        <v>0</v>
      </c>
      <c r="P14" s="51">
        <f t="shared" si="3"/>
        <v>-922042.4</v>
      </c>
      <c r="Q14" s="51">
        <f t="shared" si="4"/>
        <v>60926.599999999977</v>
      </c>
      <c r="R14" s="51">
        <f t="shared" si="4"/>
        <v>-982969</v>
      </c>
      <c r="S14" s="51">
        <f t="shared" si="5"/>
        <v>655361.9</v>
      </c>
      <c r="T14" s="52">
        <f>T17+T18+T21+T22+T23+T24+T25+T27+T28+T29+T31+T32+T34+T35+T36+T37+T38+T39+T41+T40</f>
        <v>655361.9</v>
      </c>
      <c r="U14" s="93"/>
      <c r="V14" s="93">
        <f t="shared" si="6"/>
        <v>655361.9</v>
      </c>
      <c r="W14" s="52">
        <f>W17+W18+W21+W22+W23+W24+W25+W27+W28+W29+W31+W32+W34+W35+W36+W37+W38+W39+W41+W40</f>
        <v>655361.9</v>
      </c>
      <c r="X14" s="93"/>
      <c r="Y14" s="153" t="s">
        <v>456</v>
      </c>
    </row>
    <row r="15" spans="1:26" x14ac:dyDescent="0.15">
      <c r="A15" s="79"/>
      <c r="B15" s="80"/>
      <c r="C15" s="80"/>
      <c r="D15" s="55"/>
      <c r="E15" s="81" t="s">
        <v>5</v>
      </c>
      <c r="F15" s="55"/>
      <c r="G15" s="50"/>
      <c r="H15" s="51"/>
      <c r="I15" s="51"/>
      <c r="J15" s="50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93"/>
      <c r="V15" s="93"/>
      <c r="W15" s="51"/>
      <c r="X15" s="93"/>
      <c r="Y15" s="38"/>
    </row>
    <row r="16" spans="1:26" ht="21" x14ac:dyDescent="0.15">
      <c r="A16" s="13"/>
      <c r="B16" s="74"/>
      <c r="C16" s="74"/>
      <c r="D16" s="57"/>
      <c r="E16" s="30" t="s">
        <v>388</v>
      </c>
      <c r="F16" s="32"/>
      <c r="G16" s="50"/>
      <c r="H16" s="52"/>
      <c r="I16" s="52"/>
      <c r="J16" s="50"/>
      <c r="K16" s="52"/>
      <c r="L16" s="52"/>
      <c r="M16" s="51"/>
      <c r="N16" s="51"/>
      <c r="O16" s="51"/>
      <c r="P16" s="51"/>
      <c r="Q16" s="51"/>
      <c r="R16" s="51"/>
      <c r="S16" s="51"/>
      <c r="T16" s="51"/>
      <c r="U16" s="93"/>
      <c r="V16" s="93"/>
      <c r="W16" s="51"/>
      <c r="X16" s="93"/>
      <c r="Y16" s="38"/>
    </row>
    <row r="17" spans="1:25" ht="31.5" x14ac:dyDescent="0.15">
      <c r="A17" s="79"/>
      <c r="B17" s="80"/>
      <c r="C17" s="80"/>
      <c r="D17" s="55"/>
      <c r="E17" s="81" t="s">
        <v>295</v>
      </c>
      <c r="F17" s="58" t="s">
        <v>294</v>
      </c>
      <c r="G17" s="50">
        <f t="shared" si="0"/>
        <v>416360</v>
      </c>
      <c r="H17" s="51">
        <v>416360</v>
      </c>
      <c r="I17" s="51"/>
      <c r="J17" s="50">
        <f t="shared" si="1"/>
        <v>416452</v>
      </c>
      <c r="K17" s="51">
        <v>416452</v>
      </c>
      <c r="L17" s="51"/>
      <c r="M17" s="51">
        <f t="shared" si="2"/>
        <v>458097.2</v>
      </c>
      <c r="N17" s="51">
        <v>458097.2</v>
      </c>
      <c r="O17" s="51"/>
      <c r="P17" s="51">
        <f t="shared" si="3"/>
        <v>41645.200000000012</v>
      </c>
      <c r="Q17" s="51">
        <f t="shared" si="4"/>
        <v>41645.200000000012</v>
      </c>
      <c r="R17" s="51">
        <f t="shared" si="4"/>
        <v>0</v>
      </c>
      <c r="S17" s="51">
        <f t="shared" si="5"/>
        <v>458097.2</v>
      </c>
      <c r="T17" s="51">
        <v>458097.2</v>
      </c>
      <c r="U17" s="93"/>
      <c r="V17" s="93">
        <f t="shared" si="6"/>
        <v>458097.2</v>
      </c>
      <c r="W17" s="51">
        <v>458097.2</v>
      </c>
      <c r="X17" s="93"/>
      <c r="Y17" s="38"/>
    </row>
    <row r="18" spans="1:25" ht="42" x14ac:dyDescent="0.15">
      <c r="A18" s="79"/>
      <c r="B18" s="80"/>
      <c r="C18" s="80"/>
      <c r="D18" s="55"/>
      <c r="E18" s="81" t="s">
        <v>297</v>
      </c>
      <c r="F18" s="58" t="s">
        <v>296</v>
      </c>
      <c r="G18" s="50">
        <f t="shared" si="0"/>
        <v>64483.5</v>
      </c>
      <c r="H18" s="51">
        <v>64483.5</v>
      </c>
      <c r="I18" s="51"/>
      <c r="J18" s="50">
        <f t="shared" si="1"/>
        <v>100604.3</v>
      </c>
      <c r="K18" s="51">
        <v>100604.3</v>
      </c>
      <c r="L18" s="51"/>
      <c r="M18" s="51">
        <f t="shared" si="2"/>
        <v>110664.7</v>
      </c>
      <c r="N18" s="51">
        <v>110664.7</v>
      </c>
      <c r="O18" s="51"/>
      <c r="P18" s="51">
        <f t="shared" si="3"/>
        <v>10060.399999999994</v>
      </c>
      <c r="Q18" s="51">
        <f t="shared" si="4"/>
        <v>10060.399999999994</v>
      </c>
      <c r="R18" s="51">
        <f t="shared" si="4"/>
        <v>0</v>
      </c>
      <c r="S18" s="51">
        <f t="shared" si="5"/>
        <v>110664.7</v>
      </c>
      <c r="T18" s="51">
        <v>110664.7</v>
      </c>
      <c r="U18" s="93"/>
      <c r="V18" s="93">
        <f t="shared" si="6"/>
        <v>110664.7</v>
      </c>
      <c r="W18" s="51">
        <v>110664.7</v>
      </c>
      <c r="X18" s="93"/>
      <c r="Y18" s="38"/>
    </row>
    <row r="19" spans="1:25" ht="21" x14ac:dyDescent="0.15">
      <c r="A19" s="79"/>
      <c r="B19" s="80"/>
      <c r="C19" s="80"/>
      <c r="D19" s="55"/>
      <c r="E19" s="81" t="s">
        <v>400</v>
      </c>
      <c r="F19" s="58">
        <v>4115</v>
      </c>
      <c r="G19" s="50"/>
      <c r="H19" s="51"/>
      <c r="I19" s="51"/>
      <c r="J19" s="50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4"/>
      <c r="V19" s="54"/>
      <c r="W19" s="51"/>
      <c r="X19" s="54"/>
      <c r="Y19" s="38"/>
    </row>
    <row r="20" spans="1:25" ht="42" x14ac:dyDescent="0.15">
      <c r="A20" s="79"/>
      <c r="B20" s="80"/>
      <c r="C20" s="80"/>
      <c r="D20" s="55"/>
      <c r="E20" s="81" t="s">
        <v>401</v>
      </c>
      <c r="F20" s="58">
        <v>4211</v>
      </c>
      <c r="G20" s="50">
        <f t="shared" si="0"/>
        <v>0</v>
      </c>
      <c r="H20" s="51">
        <v>0</v>
      </c>
      <c r="I20" s="51"/>
      <c r="J20" s="50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4"/>
      <c r="V20" s="54"/>
      <c r="W20" s="51"/>
      <c r="X20" s="54"/>
      <c r="Y20" s="38"/>
    </row>
    <row r="21" spans="1:25" ht="21" x14ac:dyDescent="0.15">
      <c r="A21" s="79"/>
      <c r="B21" s="80"/>
      <c r="C21" s="80"/>
      <c r="D21" s="55"/>
      <c r="E21" s="81" t="s">
        <v>402</v>
      </c>
      <c r="F21" s="58" t="s">
        <v>298</v>
      </c>
      <c r="G21" s="50">
        <f t="shared" si="0"/>
        <v>13615.5</v>
      </c>
      <c r="H21" s="51">
        <v>13615.5</v>
      </c>
      <c r="I21" s="51"/>
      <c r="J21" s="50">
        <f t="shared" si="1"/>
        <v>19479</v>
      </c>
      <c r="K21" s="51">
        <v>19479</v>
      </c>
      <c r="L21" s="51"/>
      <c r="M21" s="51">
        <f t="shared" si="2"/>
        <v>25000</v>
      </c>
      <c r="N21" s="51">
        <v>25000</v>
      </c>
      <c r="O21" s="51"/>
      <c r="P21" s="51">
        <f t="shared" si="3"/>
        <v>5521</v>
      </c>
      <c r="Q21" s="51">
        <f t="shared" si="4"/>
        <v>5521</v>
      </c>
      <c r="R21" s="51">
        <f t="shared" si="4"/>
        <v>0</v>
      </c>
      <c r="S21" s="51">
        <f t="shared" si="5"/>
        <v>25000</v>
      </c>
      <c r="T21" s="51">
        <v>25000</v>
      </c>
      <c r="U21" s="93"/>
      <c r="V21" s="93">
        <f t="shared" si="6"/>
        <v>25000</v>
      </c>
      <c r="W21" s="51">
        <v>25000</v>
      </c>
      <c r="X21" s="54"/>
      <c r="Y21" s="38"/>
    </row>
    <row r="22" spans="1:25" ht="21" x14ac:dyDescent="0.15">
      <c r="A22" s="79"/>
      <c r="B22" s="80"/>
      <c r="C22" s="80"/>
      <c r="D22" s="55"/>
      <c r="E22" s="81" t="s">
        <v>300</v>
      </c>
      <c r="F22" s="58" t="s">
        <v>299</v>
      </c>
      <c r="G22" s="50">
        <f t="shared" si="0"/>
        <v>1290.8</v>
      </c>
      <c r="H22" s="51">
        <v>1290.8</v>
      </c>
      <c r="I22" s="51"/>
      <c r="J22" s="50">
        <f t="shared" si="1"/>
        <v>1600</v>
      </c>
      <c r="K22" s="51">
        <v>1600</v>
      </c>
      <c r="L22" s="51"/>
      <c r="M22" s="51">
        <f t="shared" si="2"/>
        <v>3000</v>
      </c>
      <c r="N22" s="51">
        <v>3000</v>
      </c>
      <c r="O22" s="51"/>
      <c r="P22" s="51">
        <f t="shared" si="3"/>
        <v>1400</v>
      </c>
      <c r="Q22" s="51">
        <f t="shared" si="4"/>
        <v>1400</v>
      </c>
      <c r="R22" s="51">
        <f t="shared" si="4"/>
        <v>0</v>
      </c>
      <c r="S22" s="51">
        <f t="shared" si="5"/>
        <v>3000</v>
      </c>
      <c r="T22" s="51">
        <v>3000</v>
      </c>
      <c r="U22" s="93"/>
      <c r="V22" s="93">
        <f t="shared" si="6"/>
        <v>3000</v>
      </c>
      <c r="W22" s="51">
        <v>3000</v>
      </c>
      <c r="X22" s="54"/>
      <c r="Y22" s="37"/>
    </row>
    <row r="23" spans="1:25" ht="21" x14ac:dyDescent="0.15">
      <c r="A23" s="79"/>
      <c r="B23" s="80"/>
      <c r="C23" s="80"/>
      <c r="D23" s="55"/>
      <c r="E23" s="81" t="s">
        <v>302</v>
      </c>
      <c r="F23" s="58" t="s">
        <v>301</v>
      </c>
      <c r="G23" s="50">
        <f t="shared" si="0"/>
        <v>2699.5</v>
      </c>
      <c r="H23" s="51">
        <v>2699.5</v>
      </c>
      <c r="I23" s="51"/>
      <c r="J23" s="50">
        <f t="shared" si="1"/>
        <v>3300</v>
      </c>
      <c r="K23" s="51">
        <v>3300</v>
      </c>
      <c r="L23" s="51"/>
      <c r="M23" s="51">
        <f t="shared" si="2"/>
        <v>3800</v>
      </c>
      <c r="N23" s="51">
        <v>3800</v>
      </c>
      <c r="O23" s="51"/>
      <c r="P23" s="51">
        <f t="shared" si="3"/>
        <v>500</v>
      </c>
      <c r="Q23" s="51">
        <f t="shared" si="4"/>
        <v>500</v>
      </c>
      <c r="R23" s="51">
        <f t="shared" si="4"/>
        <v>0</v>
      </c>
      <c r="S23" s="51">
        <f t="shared" si="5"/>
        <v>3800</v>
      </c>
      <c r="T23" s="51">
        <v>3800</v>
      </c>
      <c r="U23" s="93"/>
      <c r="V23" s="93">
        <f t="shared" si="6"/>
        <v>3800</v>
      </c>
      <c r="W23" s="51">
        <v>3800</v>
      </c>
      <c r="X23" s="54"/>
      <c r="Y23" s="38"/>
    </row>
    <row r="24" spans="1:25" ht="21" x14ac:dyDescent="0.15">
      <c r="A24" s="79"/>
      <c r="B24" s="80"/>
      <c r="C24" s="80"/>
      <c r="D24" s="55"/>
      <c r="E24" s="81" t="s">
        <v>304</v>
      </c>
      <c r="F24" s="58" t="s">
        <v>303</v>
      </c>
      <c r="G24" s="50">
        <f t="shared" si="0"/>
        <v>400</v>
      </c>
      <c r="H24" s="51">
        <v>400</v>
      </c>
      <c r="I24" s="51"/>
      <c r="J24" s="50">
        <f t="shared" si="1"/>
        <v>500</v>
      </c>
      <c r="K24" s="51">
        <v>500</v>
      </c>
      <c r="L24" s="51"/>
      <c r="M24" s="51">
        <f t="shared" si="2"/>
        <v>500</v>
      </c>
      <c r="N24" s="51">
        <v>500</v>
      </c>
      <c r="O24" s="51"/>
      <c r="P24" s="51">
        <f t="shared" si="3"/>
        <v>0</v>
      </c>
      <c r="Q24" s="51">
        <f t="shared" si="4"/>
        <v>0</v>
      </c>
      <c r="R24" s="51">
        <f t="shared" si="4"/>
        <v>0</v>
      </c>
      <c r="S24" s="51">
        <f t="shared" si="5"/>
        <v>500</v>
      </c>
      <c r="T24" s="51">
        <v>500</v>
      </c>
      <c r="U24" s="93"/>
      <c r="V24" s="93">
        <f t="shared" si="6"/>
        <v>500</v>
      </c>
      <c r="W24" s="51">
        <v>500</v>
      </c>
      <c r="X24" s="54"/>
      <c r="Y24" s="38"/>
    </row>
    <row r="25" spans="1:25" ht="21" x14ac:dyDescent="0.15">
      <c r="A25" s="79"/>
      <c r="B25" s="80"/>
      <c r="C25" s="80"/>
      <c r="D25" s="55"/>
      <c r="E25" s="81" t="s">
        <v>306</v>
      </c>
      <c r="F25" s="58" t="s">
        <v>305</v>
      </c>
      <c r="G25" s="50">
        <f t="shared" si="0"/>
        <v>4</v>
      </c>
      <c r="H25" s="51">
        <v>4</v>
      </c>
      <c r="I25" s="51"/>
      <c r="J25" s="50">
        <f t="shared" si="1"/>
        <v>100</v>
      </c>
      <c r="K25" s="51">
        <v>100</v>
      </c>
      <c r="L25" s="51"/>
      <c r="M25" s="51">
        <f t="shared" si="2"/>
        <v>1000</v>
      </c>
      <c r="N25" s="51">
        <v>1000</v>
      </c>
      <c r="O25" s="51"/>
      <c r="P25" s="51">
        <f t="shared" si="3"/>
        <v>900</v>
      </c>
      <c r="Q25" s="51">
        <f t="shared" si="4"/>
        <v>900</v>
      </c>
      <c r="R25" s="51">
        <f t="shared" si="4"/>
        <v>0</v>
      </c>
      <c r="S25" s="51">
        <f t="shared" si="5"/>
        <v>1000</v>
      </c>
      <c r="T25" s="51">
        <v>1000</v>
      </c>
      <c r="U25" s="93"/>
      <c r="V25" s="93">
        <v>100</v>
      </c>
      <c r="W25" s="51">
        <v>1000</v>
      </c>
      <c r="X25" s="54"/>
      <c r="Y25" s="38"/>
    </row>
    <row r="26" spans="1:25" ht="21" x14ac:dyDescent="0.15">
      <c r="A26" s="79"/>
      <c r="B26" s="80"/>
      <c r="C26" s="80"/>
      <c r="D26" s="55"/>
      <c r="E26" s="81" t="s">
        <v>308</v>
      </c>
      <c r="F26" s="58" t="s">
        <v>307</v>
      </c>
      <c r="G26" s="50"/>
      <c r="H26" s="51"/>
      <c r="I26" s="51"/>
      <c r="J26" s="50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4"/>
      <c r="V26" s="54"/>
      <c r="W26" s="51"/>
      <c r="X26" s="54"/>
      <c r="Y26" s="38"/>
    </row>
    <row r="27" spans="1:25" ht="21" x14ac:dyDescent="0.15">
      <c r="A27" s="79"/>
      <c r="B27" s="80"/>
      <c r="C27" s="80"/>
      <c r="D27" s="55"/>
      <c r="E27" s="81" t="s">
        <v>310</v>
      </c>
      <c r="F27" s="58" t="s">
        <v>309</v>
      </c>
      <c r="G27" s="50">
        <f t="shared" si="0"/>
        <v>3024</v>
      </c>
      <c r="H27" s="51">
        <v>3024</v>
      </c>
      <c r="I27" s="51"/>
      <c r="J27" s="50">
        <f t="shared" si="1"/>
        <v>6100</v>
      </c>
      <c r="K27" s="51">
        <v>6100</v>
      </c>
      <c r="L27" s="51"/>
      <c r="M27" s="51">
        <f t="shared" si="2"/>
        <v>6100</v>
      </c>
      <c r="N27" s="51">
        <v>6100</v>
      </c>
      <c r="O27" s="51"/>
      <c r="P27" s="51">
        <f t="shared" si="3"/>
        <v>0</v>
      </c>
      <c r="Q27" s="51">
        <f t="shared" si="4"/>
        <v>0</v>
      </c>
      <c r="R27" s="51">
        <f t="shared" si="4"/>
        <v>0</v>
      </c>
      <c r="S27" s="51">
        <f t="shared" si="5"/>
        <v>6100</v>
      </c>
      <c r="T27" s="51">
        <v>6100</v>
      </c>
      <c r="U27" s="54"/>
      <c r="V27" s="54">
        <f t="shared" si="6"/>
        <v>6100</v>
      </c>
      <c r="W27" s="51">
        <v>6100</v>
      </c>
      <c r="X27" s="54"/>
      <c r="Y27" s="37"/>
    </row>
    <row r="28" spans="1:25" ht="42" x14ac:dyDescent="0.15">
      <c r="A28" s="79"/>
      <c r="B28" s="80"/>
      <c r="C28" s="80"/>
      <c r="D28" s="55"/>
      <c r="E28" s="81" t="s">
        <v>312</v>
      </c>
      <c r="F28" s="58" t="s">
        <v>311</v>
      </c>
      <c r="G28" s="50">
        <f t="shared" si="0"/>
        <v>0</v>
      </c>
      <c r="H28" s="51">
        <v>0</v>
      </c>
      <c r="I28" s="51"/>
      <c r="J28" s="50">
        <f t="shared" si="1"/>
        <v>200</v>
      </c>
      <c r="K28" s="51">
        <v>200</v>
      </c>
      <c r="L28" s="51"/>
      <c r="M28" s="51">
        <f t="shared" si="2"/>
        <v>200</v>
      </c>
      <c r="N28" s="51">
        <v>200</v>
      </c>
      <c r="O28" s="51"/>
      <c r="P28" s="51">
        <f t="shared" si="3"/>
        <v>0</v>
      </c>
      <c r="Q28" s="51">
        <f t="shared" si="4"/>
        <v>0</v>
      </c>
      <c r="R28" s="51">
        <f t="shared" si="4"/>
        <v>0</v>
      </c>
      <c r="S28" s="51">
        <f t="shared" si="5"/>
        <v>200</v>
      </c>
      <c r="T28" s="51">
        <v>200</v>
      </c>
      <c r="U28" s="93"/>
      <c r="V28" s="93">
        <f t="shared" si="6"/>
        <v>200</v>
      </c>
      <c r="W28" s="51">
        <v>200</v>
      </c>
      <c r="X28" s="54"/>
      <c r="Y28" s="38"/>
    </row>
    <row r="29" spans="1:25" ht="21" x14ac:dyDescent="0.15">
      <c r="A29" s="79"/>
      <c r="B29" s="80"/>
      <c r="C29" s="80"/>
      <c r="D29" s="55"/>
      <c r="E29" s="81" t="s">
        <v>314</v>
      </c>
      <c r="F29" s="58" t="s">
        <v>313</v>
      </c>
      <c r="G29" s="50">
        <f t="shared" si="0"/>
        <v>875.4</v>
      </c>
      <c r="H29" s="51">
        <v>875.4</v>
      </c>
      <c r="I29" s="51"/>
      <c r="J29" s="50">
        <f t="shared" si="1"/>
        <v>1000</v>
      </c>
      <c r="K29" s="51">
        <v>1000</v>
      </c>
      <c r="L29" s="51"/>
      <c r="M29" s="51">
        <f t="shared" si="2"/>
        <v>1500</v>
      </c>
      <c r="N29" s="51">
        <v>1500</v>
      </c>
      <c r="O29" s="51"/>
      <c r="P29" s="51">
        <f t="shared" si="3"/>
        <v>500</v>
      </c>
      <c r="Q29" s="51">
        <f t="shared" si="4"/>
        <v>500</v>
      </c>
      <c r="R29" s="51">
        <f t="shared" si="4"/>
        <v>0</v>
      </c>
      <c r="S29" s="51">
        <f t="shared" si="5"/>
        <v>1500</v>
      </c>
      <c r="T29" s="51">
        <v>1500</v>
      </c>
      <c r="U29" s="93"/>
      <c r="V29" s="93">
        <f t="shared" si="6"/>
        <v>1500</v>
      </c>
      <c r="W29" s="51">
        <v>1500</v>
      </c>
      <c r="X29" s="54"/>
      <c r="Y29" s="38"/>
    </row>
    <row r="30" spans="1:25" ht="21" x14ac:dyDescent="0.15">
      <c r="A30" s="79"/>
      <c r="B30" s="80"/>
      <c r="C30" s="80"/>
      <c r="D30" s="55"/>
      <c r="E30" s="81" t="s">
        <v>316</v>
      </c>
      <c r="F30" s="58" t="s">
        <v>315</v>
      </c>
      <c r="G30" s="50"/>
      <c r="H30" s="51"/>
      <c r="I30" s="51"/>
      <c r="J30" s="50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93"/>
      <c r="V30" s="93"/>
      <c r="W30" s="51"/>
      <c r="X30" s="54"/>
      <c r="Y30" s="38"/>
    </row>
    <row r="31" spans="1:25" ht="21" x14ac:dyDescent="0.15">
      <c r="A31" s="79"/>
      <c r="B31" s="80"/>
      <c r="C31" s="80"/>
      <c r="D31" s="55"/>
      <c r="E31" s="81" t="s">
        <v>318</v>
      </c>
      <c r="F31" s="58" t="s">
        <v>317</v>
      </c>
      <c r="G31" s="50">
        <f t="shared" si="0"/>
        <v>999</v>
      </c>
      <c r="H31" s="51">
        <v>999</v>
      </c>
      <c r="I31" s="51"/>
      <c r="J31" s="50">
        <f t="shared" si="1"/>
        <v>2000</v>
      </c>
      <c r="K31" s="51">
        <v>2000</v>
      </c>
      <c r="L31" s="51"/>
      <c r="M31" s="51">
        <f t="shared" si="2"/>
        <v>3000</v>
      </c>
      <c r="N31" s="51">
        <v>3000</v>
      </c>
      <c r="O31" s="51"/>
      <c r="P31" s="51">
        <f t="shared" si="3"/>
        <v>1000</v>
      </c>
      <c r="Q31" s="51">
        <f t="shared" si="4"/>
        <v>1000</v>
      </c>
      <c r="R31" s="51">
        <f t="shared" si="4"/>
        <v>0</v>
      </c>
      <c r="S31" s="51">
        <f t="shared" si="5"/>
        <v>3000</v>
      </c>
      <c r="T31" s="51">
        <v>3000</v>
      </c>
      <c r="U31" s="93"/>
      <c r="V31" s="93">
        <f t="shared" si="6"/>
        <v>3000</v>
      </c>
      <c r="W31" s="51">
        <v>3000</v>
      </c>
      <c r="X31" s="54"/>
      <c r="Y31" s="38"/>
    </row>
    <row r="32" spans="1:25" ht="21" x14ac:dyDescent="0.15">
      <c r="A32" s="79"/>
      <c r="B32" s="80"/>
      <c r="C32" s="80"/>
      <c r="D32" s="55"/>
      <c r="E32" s="81" t="s">
        <v>319</v>
      </c>
      <c r="F32" s="58" t="s">
        <v>320</v>
      </c>
      <c r="G32" s="50">
        <f t="shared" si="0"/>
        <v>9481.1</v>
      </c>
      <c r="H32" s="51">
        <v>9481.1</v>
      </c>
      <c r="I32" s="51"/>
      <c r="J32" s="50">
        <f t="shared" si="1"/>
        <v>24000</v>
      </c>
      <c r="K32" s="51">
        <v>24000</v>
      </c>
      <c r="L32" s="51"/>
      <c r="M32" s="51">
        <f t="shared" si="2"/>
        <v>25000</v>
      </c>
      <c r="N32" s="51">
        <v>25000</v>
      </c>
      <c r="O32" s="51"/>
      <c r="P32" s="51">
        <f t="shared" si="3"/>
        <v>1000</v>
      </c>
      <c r="Q32" s="51">
        <f t="shared" si="4"/>
        <v>1000</v>
      </c>
      <c r="R32" s="51">
        <f t="shared" si="4"/>
        <v>0</v>
      </c>
      <c r="S32" s="51">
        <f t="shared" si="5"/>
        <v>25000</v>
      </c>
      <c r="T32" s="51">
        <v>25000</v>
      </c>
      <c r="U32" s="93"/>
      <c r="V32" s="93">
        <f t="shared" si="6"/>
        <v>25000</v>
      </c>
      <c r="W32" s="51">
        <v>25000</v>
      </c>
      <c r="X32" s="54"/>
      <c r="Y32" s="38"/>
    </row>
    <row r="33" spans="1:25" ht="21" x14ac:dyDescent="0.15">
      <c r="A33" s="79"/>
      <c r="B33" s="80"/>
      <c r="C33" s="80"/>
      <c r="D33" s="55"/>
      <c r="E33" s="83" t="s">
        <v>322</v>
      </c>
      <c r="F33" s="58" t="s">
        <v>321</v>
      </c>
      <c r="G33" s="50">
        <f t="shared" si="0"/>
        <v>0</v>
      </c>
      <c r="H33" s="51">
        <v>0</v>
      </c>
      <c r="I33" s="51"/>
      <c r="J33" s="50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93"/>
      <c r="V33" s="93"/>
      <c r="W33" s="51"/>
      <c r="X33" s="54"/>
      <c r="Y33" s="38"/>
    </row>
    <row r="34" spans="1:25" ht="42" x14ac:dyDescent="0.15">
      <c r="A34" s="79"/>
      <c r="B34" s="80"/>
      <c r="C34" s="80"/>
      <c r="D34" s="55"/>
      <c r="E34" s="83" t="s">
        <v>403</v>
      </c>
      <c r="F34" s="58">
        <v>4251</v>
      </c>
      <c r="G34" s="50">
        <f t="shared" si="0"/>
        <v>0</v>
      </c>
      <c r="H34" s="51"/>
      <c r="I34" s="51"/>
      <c r="J34" s="50">
        <f t="shared" si="1"/>
        <v>600</v>
      </c>
      <c r="K34" s="51">
        <v>600</v>
      </c>
      <c r="L34" s="51"/>
      <c r="M34" s="51">
        <f t="shared" si="2"/>
        <v>2000</v>
      </c>
      <c r="N34" s="51">
        <v>2000</v>
      </c>
      <c r="O34" s="51"/>
      <c r="P34" s="51">
        <f t="shared" si="3"/>
        <v>1400</v>
      </c>
      <c r="Q34" s="51">
        <f t="shared" si="4"/>
        <v>1400</v>
      </c>
      <c r="R34" s="51">
        <f t="shared" si="4"/>
        <v>0</v>
      </c>
      <c r="S34" s="51">
        <f t="shared" si="5"/>
        <v>2000</v>
      </c>
      <c r="T34" s="51">
        <v>2000</v>
      </c>
      <c r="U34" s="93"/>
      <c r="V34" s="93">
        <f t="shared" si="6"/>
        <v>2000</v>
      </c>
      <c r="W34" s="51">
        <v>2000</v>
      </c>
      <c r="X34" s="54"/>
      <c r="Y34" s="38"/>
    </row>
    <row r="35" spans="1:25" ht="42" x14ac:dyDescent="0.15">
      <c r="A35" s="79"/>
      <c r="B35" s="80"/>
      <c r="C35" s="80"/>
      <c r="D35" s="55"/>
      <c r="E35" s="83" t="s">
        <v>324</v>
      </c>
      <c r="F35" s="58" t="s">
        <v>323</v>
      </c>
      <c r="G35" s="50">
        <f t="shared" si="0"/>
        <v>371</v>
      </c>
      <c r="H35" s="51">
        <v>371</v>
      </c>
      <c r="I35" s="51"/>
      <c r="J35" s="50">
        <f t="shared" si="1"/>
        <v>2000</v>
      </c>
      <c r="K35" s="51">
        <v>2000</v>
      </c>
      <c r="L35" s="51"/>
      <c r="M35" s="51">
        <f t="shared" si="2"/>
        <v>2000</v>
      </c>
      <c r="N35" s="51">
        <v>2000</v>
      </c>
      <c r="O35" s="51"/>
      <c r="P35" s="51">
        <f t="shared" si="3"/>
        <v>0</v>
      </c>
      <c r="Q35" s="51">
        <f t="shared" si="4"/>
        <v>0</v>
      </c>
      <c r="R35" s="51">
        <f t="shared" si="4"/>
        <v>0</v>
      </c>
      <c r="S35" s="51">
        <f t="shared" si="5"/>
        <v>2000</v>
      </c>
      <c r="T35" s="51">
        <v>2000</v>
      </c>
      <c r="U35" s="93"/>
      <c r="V35" s="93">
        <f t="shared" si="6"/>
        <v>2000</v>
      </c>
      <c r="W35" s="51">
        <v>2000</v>
      </c>
      <c r="X35" s="54"/>
      <c r="Y35" s="38"/>
    </row>
    <row r="36" spans="1:25" ht="21" x14ac:dyDescent="0.15">
      <c r="A36" s="79"/>
      <c r="B36" s="80"/>
      <c r="C36" s="80"/>
      <c r="D36" s="55"/>
      <c r="E36" s="83" t="s">
        <v>326</v>
      </c>
      <c r="F36" s="58" t="s">
        <v>325</v>
      </c>
      <c r="G36" s="50">
        <f t="shared" si="0"/>
        <v>2354.3000000000002</v>
      </c>
      <c r="H36" s="59">
        <v>2354.3000000000002</v>
      </c>
      <c r="I36" s="51"/>
      <c r="J36" s="50">
        <f t="shared" si="1"/>
        <v>2500</v>
      </c>
      <c r="K36" s="51">
        <v>2500</v>
      </c>
      <c r="L36" s="51"/>
      <c r="M36" s="51">
        <f t="shared" si="2"/>
        <v>3000</v>
      </c>
      <c r="N36" s="51">
        <v>3000</v>
      </c>
      <c r="O36" s="51"/>
      <c r="P36" s="51">
        <f t="shared" si="3"/>
        <v>500</v>
      </c>
      <c r="Q36" s="51">
        <f t="shared" si="4"/>
        <v>500</v>
      </c>
      <c r="R36" s="51">
        <f t="shared" si="4"/>
        <v>0</v>
      </c>
      <c r="S36" s="51">
        <f t="shared" si="5"/>
        <v>3000</v>
      </c>
      <c r="T36" s="51">
        <v>3000</v>
      </c>
      <c r="U36" s="93"/>
      <c r="V36" s="93">
        <f t="shared" si="6"/>
        <v>3000</v>
      </c>
      <c r="W36" s="51">
        <v>3000</v>
      </c>
      <c r="X36" s="54"/>
      <c r="Y36" s="38"/>
    </row>
    <row r="37" spans="1:25" ht="21" x14ac:dyDescent="0.15">
      <c r="A37" s="79"/>
      <c r="B37" s="80"/>
      <c r="C37" s="80"/>
      <c r="D37" s="55"/>
      <c r="E37" s="83" t="s">
        <v>328</v>
      </c>
      <c r="F37" s="58" t="s">
        <v>327</v>
      </c>
      <c r="G37" s="50">
        <f t="shared" si="0"/>
        <v>8970.9</v>
      </c>
      <c r="H37" s="51">
        <v>8970.9</v>
      </c>
      <c r="I37" s="51"/>
      <c r="J37" s="50">
        <f t="shared" si="1"/>
        <v>7000</v>
      </c>
      <c r="K37" s="51">
        <v>7000</v>
      </c>
      <c r="L37" s="51"/>
      <c r="M37" s="51">
        <f t="shared" si="2"/>
        <v>2500</v>
      </c>
      <c r="N37" s="51">
        <v>2500</v>
      </c>
      <c r="O37" s="51"/>
      <c r="P37" s="51">
        <f t="shared" si="3"/>
        <v>-4500</v>
      </c>
      <c r="Q37" s="51">
        <f t="shared" si="4"/>
        <v>-4500</v>
      </c>
      <c r="R37" s="51">
        <f t="shared" si="4"/>
        <v>0</v>
      </c>
      <c r="S37" s="51">
        <f t="shared" si="5"/>
        <v>2500</v>
      </c>
      <c r="T37" s="51">
        <v>2500</v>
      </c>
      <c r="U37" s="93"/>
      <c r="V37" s="93">
        <f t="shared" si="6"/>
        <v>2500</v>
      </c>
      <c r="W37" s="51">
        <v>2500</v>
      </c>
      <c r="X37" s="54"/>
      <c r="Y37" s="154"/>
    </row>
    <row r="38" spans="1:25" ht="31.5" x14ac:dyDescent="0.15">
      <c r="A38" s="79"/>
      <c r="B38" s="80"/>
      <c r="C38" s="80"/>
      <c r="D38" s="55"/>
      <c r="E38" s="83" t="s">
        <v>330</v>
      </c>
      <c r="F38" s="58" t="s">
        <v>329</v>
      </c>
      <c r="G38" s="50">
        <f t="shared" si="0"/>
        <v>1835.9</v>
      </c>
      <c r="H38" s="51">
        <v>1835.9</v>
      </c>
      <c r="I38" s="51"/>
      <c r="J38" s="50">
        <f t="shared" si="1"/>
        <v>2500</v>
      </c>
      <c r="K38" s="51">
        <v>2500</v>
      </c>
      <c r="L38" s="51"/>
      <c r="M38" s="51">
        <f t="shared" si="2"/>
        <v>3500</v>
      </c>
      <c r="N38" s="51">
        <v>3500</v>
      </c>
      <c r="O38" s="51"/>
      <c r="P38" s="51">
        <f t="shared" si="3"/>
        <v>1000</v>
      </c>
      <c r="Q38" s="51">
        <f t="shared" si="4"/>
        <v>1000</v>
      </c>
      <c r="R38" s="51">
        <f t="shared" si="4"/>
        <v>0</v>
      </c>
      <c r="S38" s="51">
        <f t="shared" si="5"/>
        <v>3500</v>
      </c>
      <c r="T38" s="51">
        <v>3500</v>
      </c>
      <c r="U38" s="93"/>
      <c r="V38" s="93">
        <f t="shared" si="6"/>
        <v>3500</v>
      </c>
      <c r="W38" s="51">
        <v>3500</v>
      </c>
      <c r="X38" s="54"/>
      <c r="Y38" s="155"/>
    </row>
    <row r="39" spans="1:25" ht="31.5" x14ac:dyDescent="0.15">
      <c r="A39" s="79"/>
      <c r="B39" s="80"/>
      <c r="C39" s="80"/>
      <c r="D39" s="55"/>
      <c r="E39" s="83" t="s">
        <v>331</v>
      </c>
      <c r="F39" s="58" t="s">
        <v>332</v>
      </c>
      <c r="G39" s="50">
        <f t="shared" si="0"/>
        <v>3661.5</v>
      </c>
      <c r="H39" s="51">
        <v>3661.5</v>
      </c>
      <c r="I39" s="51"/>
      <c r="J39" s="50">
        <f t="shared" si="1"/>
        <v>4000</v>
      </c>
      <c r="K39" s="51">
        <v>4000</v>
      </c>
      <c r="L39" s="51"/>
      <c r="M39" s="51">
        <f t="shared" si="2"/>
        <v>4000</v>
      </c>
      <c r="N39" s="51">
        <v>4000</v>
      </c>
      <c r="O39" s="51"/>
      <c r="P39" s="51">
        <f t="shared" si="3"/>
        <v>0</v>
      </c>
      <c r="Q39" s="51">
        <f t="shared" si="4"/>
        <v>0</v>
      </c>
      <c r="R39" s="51">
        <f t="shared" si="4"/>
        <v>0</v>
      </c>
      <c r="S39" s="51">
        <f t="shared" si="5"/>
        <v>4000</v>
      </c>
      <c r="T39" s="51">
        <v>4000</v>
      </c>
      <c r="U39" s="93"/>
      <c r="V39" s="93">
        <f t="shared" si="6"/>
        <v>4000</v>
      </c>
      <c r="W39" s="51">
        <v>4000</v>
      </c>
      <c r="X39" s="54"/>
      <c r="Y39" s="155"/>
    </row>
    <row r="40" spans="1:25" ht="52.5" x14ac:dyDescent="0.15">
      <c r="A40" s="79"/>
      <c r="B40" s="80"/>
      <c r="C40" s="80"/>
      <c r="D40" s="55"/>
      <c r="E40" s="83" t="s">
        <v>404</v>
      </c>
      <c r="F40" s="58">
        <v>4819</v>
      </c>
      <c r="G40" s="50"/>
      <c r="H40" s="51"/>
      <c r="I40" s="51"/>
      <c r="J40" s="50"/>
      <c r="K40" s="51"/>
      <c r="L40" s="51"/>
      <c r="M40" s="51"/>
      <c r="N40" s="51"/>
      <c r="O40" s="51"/>
      <c r="P40" s="51"/>
      <c r="Q40" s="51"/>
      <c r="R40" s="51"/>
      <c r="S40" s="51">
        <f t="shared" si="5"/>
        <v>0</v>
      </c>
      <c r="T40" s="51"/>
      <c r="U40" s="93"/>
      <c r="V40" s="93">
        <f t="shared" si="6"/>
        <v>0</v>
      </c>
      <c r="W40" s="51"/>
      <c r="X40" s="54"/>
      <c r="Y40" s="155"/>
    </row>
    <row r="41" spans="1:25" ht="21" x14ac:dyDescent="0.15">
      <c r="A41" s="79"/>
      <c r="B41" s="80"/>
      <c r="C41" s="80"/>
      <c r="D41" s="55"/>
      <c r="E41" s="83" t="s">
        <v>337</v>
      </c>
      <c r="F41" s="58" t="s">
        <v>338</v>
      </c>
      <c r="G41" s="50">
        <f t="shared" si="0"/>
        <v>0</v>
      </c>
      <c r="H41" s="51">
        <v>0</v>
      </c>
      <c r="I41" s="51"/>
      <c r="J41" s="50">
        <f t="shared" si="1"/>
        <v>500</v>
      </c>
      <c r="K41" s="51">
        <v>500</v>
      </c>
      <c r="L41" s="51"/>
      <c r="M41" s="51">
        <f t="shared" si="2"/>
        <v>500</v>
      </c>
      <c r="N41" s="51">
        <v>500</v>
      </c>
      <c r="O41" s="51"/>
      <c r="P41" s="51">
        <f t="shared" si="3"/>
        <v>0</v>
      </c>
      <c r="Q41" s="51">
        <f t="shared" si="4"/>
        <v>0</v>
      </c>
      <c r="R41" s="51">
        <f t="shared" si="4"/>
        <v>0</v>
      </c>
      <c r="S41" s="51">
        <f t="shared" si="5"/>
        <v>500</v>
      </c>
      <c r="T41" s="51">
        <v>500</v>
      </c>
      <c r="U41" s="93"/>
      <c r="V41" s="93">
        <f t="shared" si="6"/>
        <v>500</v>
      </c>
      <c r="W41" s="51">
        <v>500</v>
      </c>
      <c r="X41" s="54"/>
      <c r="Y41" s="155"/>
    </row>
    <row r="42" spans="1:25" ht="31.5" x14ac:dyDescent="0.15">
      <c r="A42" s="13"/>
      <c r="B42" s="74"/>
      <c r="C42" s="74"/>
      <c r="D42" s="57"/>
      <c r="E42" s="82" t="s">
        <v>342</v>
      </c>
      <c r="F42" s="60" t="s">
        <v>341</v>
      </c>
      <c r="G42" s="50">
        <f t="shared" si="0"/>
        <v>30200.7</v>
      </c>
      <c r="H42" s="51"/>
      <c r="I42" s="51">
        <v>30200.7</v>
      </c>
      <c r="J42" s="50">
        <f t="shared" si="1"/>
        <v>880969</v>
      </c>
      <c r="K42" s="51"/>
      <c r="L42" s="51">
        <v>880969</v>
      </c>
      <c r="M42" s="51">
        <f t="shared" si="2"/>
        <v>0</v>
      </c>
      <c r="N42" s="51"/>
      <c r="O42" s="51">
        <v>0</v>
      </c>
      <c r="P42" s="51">
        <f t="shared" si="3"/>
        <v>-880969</v>
      </c>
      <c r="Q42" s="51">
        <f t="shared" si="4"/>
        <v>0</v>
      </c>
      <c r="R42" s="51">
        <f t="shared" si="4"/>
        <v>-880969</v>
      </c>
      <c r="S42" s="51">
        <f t="shared" si="5"/>
        <v>0</v>
      </c>
      <c r="T42" s="51"/>
      <c r="U42" s="93"/>
      <c r="V42" s="93">
        <f t="shared" si="6"/>
        <v>0</v>
      </c>
      <c r="W42" s="51"/>
      <c r="X42" s="54"/>
      <c r="Y42" s="155"/>
    </row>
    <row r="43" spans="1:25" ht="42" x14ac:dyDescent="0.15">
      <c r="A43" s="13"/>
      <c r="B43" s="74"/>
      <c r="C43" s="74"/>
      <c r="D43" s="57"/>
      <c r="E43" s="82" t="s">
        <v>344</v>
      </c>
      <c r="F43" s="60" t="s">
        <v>343</v>
      </c>
      <c r="G43" s="50">
        <f t="shared" si="0"/>
        <v>871237.3</v>
      </c>
      <c r="H43" s="51"/>
      <c r="I43" s="51">
        <v>871237.3</v>
      </c>
      <c r="J43" s="50">
        <f t="shared" si="1"/>
        <v>100000</v>
      </c>
      <c r="K43" s="51"/>
      <c r="L43" s="51">
        <v>100000</v>
      </c>
      <c r="M43" s="51">
        <f t="shared" si="2"/>
        <v>0</v>
      </c>
      <c r="N43" s="51"/>
      <c r="O43" s="51">
        <v>0</v>
      </c>
      <c r="P43" s="51">
        <f t="shared" si="3"/>
        <v>-100000</v>
      </c>
      <c r="Q43" s="51">
        <f t="shared" si="4"/>
        <v>0</v>
      </c>
      <c r="R43" s="51">
        <f t="shared" si="4"/>
        <v>-100000</v>
      </c>
      <c r="S43" s="51">
        <f t="shared" si="5"/>
        <v>0</v>
      </c>
      <c r="T43" s="51"/>
      <c r="U43" s="93"/>
      <c r="V43" s="93">
        <f t="shared" si="6"/>
        <v>0</v>
      </c>
      <c r="W43" s="51"/>
      <c r="X43" s="54"/>
      <c r="Y43" s="155"/>
    </row>
    <row r="44" spans="1:25" ht="21" x14ac:dyDescent="0.15">
      <c r="A44" s="13"/>
      <c r="B44" s="74"/>
      <c r="C44" s="74"/>
      <c r="D44" s="57"/>
      <c r="E44" s="81" t="s">
        <v>412</v>
      </c>
      <c r="F44" s="58">
        <v>5129</v>
      </c>
      <c r="G44" s="50"/>
      <c r="H44" s="51"/>
      <c r="I44" s="51">
        <v>875.4</v>
      </c>
      <c r="J44" s="50"/>
      <c r="K44" s="51"/>
      <c r="L44" s="51">
        <v>2000</v>
      </c>
      <c r="M44" s="51"/>
      <c r="N44" s="51"/>
      <c r="O44" s="51"/>
      <c r="P44" s="51"/>
      <c r="Q44" s="51"/>
      <c r="R44" s="51"/>
      <c r="S44" s="51"/>
      <c r="T44" s="51"/>
      <c r="U44" s="93"/>
      <c r="V44" s="93"/>
      <c r="W44" s="51"/>
      <c r="X44" s="54"/>
      <c r="Y44" s="155"/>
    </row>
    <row r="45" spans="1:25" ht="21" x14ac:dyDescent="0.15">
      <c r="A45" s="13">
        <v>2133</v>
      </c>
      <c r="B45" s="58" t="s">
        <v>189</v>
      </c>
      <c r="C45" s="74">
        <v>3</v>
      </c>
      <c r="D45" s="58" t="s">
        <v>190</v>
      </c>
      <c r="E45" s="30" t="s">
        <v>199</v>
      </c>
      <c r="F45" s="60"/>
      <c r="G45" s="50">
        <f t="shared" si="0"/>
        <v>0</v>
      </c>
      <c r="H45" s="52">
        <f>H47+H48+H49+H50</f>
        <v>0</v>
      </c>
      <c r="I45" s="51"/>
      <c r="J45" s="50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93"/>
      <c r="V45" s="93"/>
      <c r="W45" s="51"/>
      <c r="X45" s="54"/>
      <c r="Y45" s="155"/>
    </row>
    <row r="46" spans="1:25" x14ac:dyDescent="0.15">
      <c r="A46" s="79"/>
      <c r="B46" s="80"/>
      <c r="C46" s="80"/>
      <c r="D46" s="55"/>
      <c r="E46" s="81" t="s">
        <v>195</v>
      </c>
      <c r="F46" s="60"/>
      <c r="G46" s="50">
        <f t="shared" si="0"/>
        <v>0</v>
      </c>
      <c r="H46" s="51"/>
      <c r="I46" s="51"/>
      <c r="J46" s="50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93"/>
      <c r="V46" s="93"/>
      <c r="W46" s="51"/>
      <c r="X46" s="54"/>
      <c r="Y46" s="155"/>
    </row>
    <row r="47" spans="1:25" ht="31.5" x14ac:dyDescent="0.15">
      <c r="A47" s="79"/>
      <c r="B47" s="80"/>
      <c r="C47" s="80"/>
      <c r="D47" s="55"/>
      <c r="E47" s="81" t="s">
        <v>295</v>
      </c>
      <c r="F47" s="58" t="s">
        <v>294</v>
      </c>
      <c r="G47" s="50">
        <f t="shared" si="0"/>
        <v>0</v>
      </c>
      <c r="H47" s="51">
        <v>0</v>
      </c>
      <c r="I47" s="51"/>
      <c r="J47" s="50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93"/>
      <c r="V47" s="93"/>
      <c r="W47" s="51"/>
      <c r="X47" s="54"/>
      <c r="Y47" s="155"/>
    </row>
    <row r="48" spans="1:25" ht="21" x14ac:dyDescent="0.15">
      <c r="A48" s="79"/>
      <c r="B48" s="80"/>
      <c r="C48" s="80"/>
      <c r="D48" s="55"/>
      <c r="E48" s="81" t="s">
        <v>402</v>
      </c>
      <c r="F48" s="58" t="s">
        <v>298</v>
      </c>
      <c r="G48" s="50">
        <f t="shared" si="0"/>
        <v>0</v>
      </c>
      <c r="H48" s="51">
        <v>0</v>
      </c>
      <c r="I48" s="51"/>
      <c r="J48" s="50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93"/>
      <c r="V48" s="93"/>
      <c r="W48" s="51"/>
      <c r="X48" s="54"/>
      <c r="Y48" s="155"/>
    </row>
    <row r="49" spans="1:25" ht="21" x14ac:dyDescent="0.15">
      <c r="A49" s="79"/>
      <c r="B49" s="80"/>
      <c r="C49" s="80"/>
      <c r="D49" s="55"/>
      <c r="E49" s="81" t="s">
        <v>302</v>
      </c>
      <c r="F49" s="58" t="s">
        <v>301</v>
      </c>
      <c r="G49" s="50">
        <f t="shared" si="0"/>
        <v>0</v>
      </c>
      <c r="H49" s="51">
        <v>0</v>
      </c>
      <c r="I49" s="51"/>
      <c r="J49" s="50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93"/>
      <c r="V49" s="93"/>
      <c r="W49" s="51"/>
      <c r="X49" s="54"/>
      <c r="Y49" s="155"/>
    </row>
    <row r="50" spans="1:25" ht="21" x14ac:dyDescent="0.15">
      <c r="A50" s="79"/>
      <c r="B50" s="80"/>
      <c r="C50" s="80"/>
      <c r="D50" s="55"/>
      <c r="E50" s="83" t="s">
        <v>326</v>
      </c>
      <c r="F50" s="58" t="s">
        <v>325</v>
      </c>
      <c r="G50" s="50">
        <f t="shared" si="0"/>
        <v>0</v>
      </c>
      <c r="H50" s="51">
        <v>0</v>
      </c>
      <c r="I50" s="51"/>
      <c r="J50" s="50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93"/>
      <c r="V50" s="93"/>
      <c r="W50" s="51"/>
      <c r="X50" s="54"/>
      <c r="Y50" s="155"/>
    </row>
    <row r="51" spans="1:25" ht="52.5" x14ac:dyDescent="0.15">
      <c r="A51" s="76" t="s">
        <v>201</v>
      </c>
      <c r="B51" s="58" t="s">
        <v>189</v>
      </c>
      <c r="C51" s="58" t="s">
        <v>202</v>
      </c>
      <c r="D51" s="58" t="s">
        <v>190</v>
      </c>
      <c r="E51" s="33" t="s">
        <v>203</v>
      </c>
      <c r="F51" s="35"/>
      <c r="G51" s="50">
        <f t="shared" si="0"/>
        <v>321645.10000000003</v>
      </c>
      <c r="H51" s="56">
        <f>H53</f>
        <v>42536.2</v>
      </c>
      <c r="I51" s="56">
        <f>I53</f>
        <v>279108.90000000002</v>
      </c>
      <c r="J51" s="50">
        <f t="shared" si="1"/>
        <v>447456.6</v>
      </c>
      <c r="K51" s="56">
        <f>K53</f>
        <v>49838.6</v>
      </c>
      <c r="L51" s="56">
        <f>L53</f>
        <v>397618</v>
      </c>
      <c r="M51" s="51">
        <f t="shared" si="2"/>
        <v>421250</v>
      </c>
      <c r="N51" s="52">
        <f>N53</f>
        <v>51000</v>
      </c>
      <c r="O51" s="52">
        <f>O53</f>
        <v>370250</v>
      </c>
      <c r="P51" s="51">
        <f t="shared" si="3"/>
        <v>-26206.6</v>
      </c>
      <c r="Q51" s="51">
        <f t="shared" si="4"/>
        <v>1161.4000000000015</v>
      </c>
      <c r="R51" s="51">
        <f t="shared" si="4"/>
        <v>-27368</v>
      </c>
      <c r="S51" s="51">
        <f t="shared" si="5"/>
        <v>423000</v>
      </c>
      <c r="T51" s="52">
        <f>T53</f>
        <v>63000</v>
      </c>
      <c r="U51" s="92">
        <f>U53</f>
        <v>360000</v>
      </c>
      <c r="V51" s="93">
        <f t="shared" si="6"/>
        <v>433000</v>
      </c>
      <c r="W51" s="52">
        <f>W53</f>
        <v>63000</v>
      </c>
      <c r="X51" s="92">
        <f>X53</f>
        <v>370000</v>
      </c>
      <c r="Y51" s="155"/>
    </row>
    <row r="52" spans="1:25" x14ac:dyDescent="0.15">
      <c r="A52" s="79"/>
      <c r="B52" s="80"/>
      <c r="C52" s="80"/>
      <c r="D52" s="55"/>
      <c r="E52" s="81" t="s">
        <v>195</v>
      </c>
      <c r="F52" s="55"/>
      <c r="G52" s="50"/>
      <c r="H52" s="51"/>
      <c r="I52" s="51"/>
      <c r="J52" s="50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92"/>
      <c r="V52" s="93"/>
      <c r="W52" s="51"/>
      <c r="X52" s="92"/>
      <c r="Y52" s="155"/>
    </row>
    <row r="53" spans="1:25" ht="52.5" x14ac:dyDescent="0.15">
      <c r="A53" s="78" t="s">
        <v>204</v>
      </c>
      <c r="B53" s="60" t="s">
        <v>189</v>
      </c>
      <c r="C53" s="60" t="s">
        <v>202</v>
      </c>
      <c r="D53" s="60" t="s">
        <v>193</v>
      </c>
      <c r="E53" s="82" t="s">
        <v>203</v>
      </c>
      <c r="F53" s="57"/>
      <c r="G53" s="50">
        <f t="shared" si="0"/>
        <v>321645.10000000003</v>
      </c>
      <c r="H53" s="52">
        <f>H58+H60+H61+H62+H63+H64+H65+H66+H67+H59</f>
        <v>42536.2</v>
      </c>
      <c r="I53" s="52">
        <f>I69+I70+I71+I73</f>
        <v>279108.90000000002</v>
      </c>
      <c r="J53" s="50">
        <f t="shared" si="1"/>
        <v>447456.6</v>
      </c>
      <c r="K53" s="51">
        <f>K58+K59+K60+K61+K63+K64+K66+K67+K65</f>
        <v>49838.6</v>
      </c>
      <c r="L53" s="51">
        <f>L68+L69+L70+L71+L72+L73</f>
        <v>397618</v>
      </c>
      <c r="M53" s="51">
        <f t="shared" si="2"/>
        <v>421250</v>
      </c>
      <c r="N53" s="51">
        <f>N58+N60+N61+N63+N64+N66+N67</f>
        <v>51000</v>
      </c>
      <c r="O53" s="51">
        <f>O69+O71+O70+O73</f>
        <v>370250</v>
      </c>
      <c r="P53" s="51">
        <f t="shared" si="3"/>
        <v>-26206.6</v>
      </c>
      <c r="Q53" s="51">
        <f t="shared" si="4"/>
        <v>1161.4000000000015</v>
      </c>
      <c r="R53" s="51">
        <f t="shared" si="4"/>
        <v>-27368</v>
      </c>
      <c r="S53" s="51">
        <f t="shared" si="5"/>
        <v>423000</v>
      </c>
      <c r="T53" s="51">
        <f>T58+T60+T61+T63+T64+T66+T67</f>
        <v>63000</v>
      </c>
      <c r="U53" s="92">
        <f>U69+U70+U73</f>
        <v>360000</v>
      </c>
      <c r="V53" s="93">
        <f t="shared" si="6"/>
        <v>433000</v>
      </c>
      <c r="W53" s="51">
        <f>W58+W60+W61+W63+W64+W66+W67</f>
        <v>63000</v>
      </c>
      <c r="X53" s="92">
        <f>X69+X70+X73</f>
        <v>370000</v>
      </c>
      <c r="Y53" s="155"/>
    </row>
    <row r="54" spans="1:25" x14ac:dyDescent="0.15">
      <c r="A54" s="79"/>
      <c r="B54" s="80"/>
      <c r="C54" s="80"/>
      <c r="D54" s="55"/>
      <c r="E54" s="81" t="s">
        <v>5</v>
      </c>
      <c r="F54" s="55"/>
      <c r="G54" s="50"/>
      <c r="H54" s="51"/>
      <c r="I54" s="51"/>
      <c r="J54" s="50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93"/>
      <c r="V54" s="93"/>
      <c r="W54" s="51"/>
      <c r="X54" s="54"/>
      <c r="Y54" s="155"/>
    </row>
    <row r="55" spans="1:25" ht="105" x14ac:dyDescent="0.15">
      <c r="A55" s="79"/>
      <c r="B55" s="80"/>
      <c r="C55" s="80"/>
      <c r="D55" s="55"/>
      <c r="E55" s="33" t="s">
        <v>389</v>
      </c>
      <c r="F55" s="34"/>
      <c r="G55" s="50"/>
      <c r="H55" s="52"/>
      <c r="I55" s="52"/>
      <c r="J55" s="50"/>
      <c r="K55" s="52"/>
      <c r="L55" s="52"/>
      <c r="M55" s="51"/>
      <c r="N55" s="51"/>
      <c r="O55" s="51"/>
      <c r="P55" s="51"/>
      <c r="Q55" s="51"/>
      <c r="R55" s="51"/>
      <c r="S55" s="51"/>
      <c r="T55" s="51"/>
      <c r="U55" s="93"/>
      <c r="V55" s="93"/>
      <c r="W55" s="51"/>
      <c r="X55" s="54"/>
      <c r="Y55" s="155"/>
    </row>
    <row r="56" spans="1:25" ht="21" x14ac:dyDescent="0.15">
      <c r="A56" s="13"/>
      <c r="B56" s="74"/>
      <c r="C56" s="74"/>
      <c r="D56" s="57"/>
      <c r="E56" s="82" t="s">
        <v>337</v>
      </c>
      <c r="F56" s="60" t="s">
        <v>338</v>
      </c>
      <c r="G56" s="50"/>
      <c r="H56" s="51"/>
      <c r="I56" s="51"/>
      <c r="J56" s="50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93"/>
      <c r="V56" s="93"/>
      <c r="W56" s="51"/>
      <c r="X56" s="54"/>
      <c r="Y56" s="155"/>
    </row>
    <row r="57" spans="1:25" ht="84" x14ac:dyDescent="0.15">
      <c r="A57" s="79"/>
      <c r="B57" s="80"/>
      <c r="C57" s="80"/>
      <c r="D57" s="55"/>
      <c r="E57" s="33" t="s">
        <v>390</v>
      </c>
      <c r="F57" s="34"/>
      <c r="G57" s="50"/>
      <c r="H57" s="52"/>
      <c r="I57" s="52"/>
      <c r="J57" s="50"/>
      <c r="K57" s="52"/>
      <c r="L57" s="52"/>
      <c r="M57" s="51"/>
      <c r="N57" s="51"/>
      <c r="O57" s="51"/>
      <c r="P57" s="51"/>
      <c r="Q57" s="51"/>
      <c r="R57" s="51"/>
      <c r="S57" s="51"/>
      <c r="T57" s="51"/>
      <c r="U57" s="93"/>
      <c r="V57" s="93"/>
      <c r="W57" s="51"/>
      <c r="X57" s="54"/>
      <c r="Y57" s="155"/>
    </row>
    <row r="58" spans="1:25" ht="21" x14ac:dyDescent="0.15">
      <c r="A58" s="13"/>
      <c r="B58" s="74"/>
      <c r="C58" s="74"/>
      <c r="D58" s="57"/>
      <c r="E58" s="84" t="s">
        <v>405</v>
      </c>
      <c r="F58" s="60">
        <v>4115</v>
      </c>
      <c r="G58" s="50">
        <f t="shared" si="0"/>
        <v>826.5</v>
      </c>
      <c r="H58" s="51">
        <v>826.5</v>
      </c>
      <c r="I58" s="51"/>
      <c r="J58" s="50">
        <f t="shared" si="1"/>
        <v>2500</v>
      </c>
      <c r="K58" s="51">
        <v>2500</v>
      </c>
      <c r="L58" s="51"/>
      <c r="M58" s="51">
        <f t="shared" si="2"/>
        <v>5000</v>
      </c>
      <c r="N58" s="51">
        <v>5000</v>
      </c>
      <c r="O58" s="51"/>
      <c r="P58" s="51">
        <f t="shared" si="3"/>
        <v>2500</v>
      </c>
      <c r="Q58" s="51">
        <f t="shared" si="4"/>
        <v>2500</v>
      </c>
      <c r="R58" s="51">
        <f t="shared" si="4"/>
        <v>0</v>
      </c>
      <c r="S58" s="51">
        <f t="shared" si="5"/>
        <v>5000</v>
      </c>
      <c r="T58" s="51">
        <v>5000</v>
      </c>
      <c r="U58" s="93"/>
      <c r="V58" s="93">
        <f t="shared" si="6"/>
        <v>5000</v>
      </c>
      <c r="W58" s="51">
        <v>5000</v>
      </c>
      <c r="X58" s="54"/>
      <c r="Y58" s="155"/>
    </row>
    <row r="59" spans="1:25" ht="21" x14ac:dyDescent="0.15">
      <c r="A59" s="13"/>
      <c r="B59" s="74"/>
      <c r="C59" s="74"/>
      <c r="D59" s="57"/>
      <c r="E59" s="84" t="s">
        <v>402</v>
      </c>
      <c r="F59" s="60">
        <v>4212</v>
      </c>
      <c r="G59" s="50">
        <f t="shared" si="0"/>
        <v>0</v>
      </c>
      <c r="H59" s="51">
        <v>0</v>
      </c>
      <c r="I59" s="51"/>
      <c r="J59" s="50">
        <f t="shared" si="1"/>
        <v>0</v>
      </c>
      <c r="K59" s="51">
        <v>0</v>
      </c>
      <c r="L59" s="51"/>
      <c r="M59" s="51">
        <f t="shared" si="2"/>
        <v>0</v>
      </c>
      <c r="N59" s="51"/>
      <c r="O59" s="51"/>
      <c r="P59" s="51">
        <f t="shared" si="3"/>
        <v>0</v>
      </c>
      <c r="Q59" s="51">
        <f t="shared" si="4"/>
        <v>0</v>
      </c>
      <c r="R59" s="51">
        <f t="shared" si="4"/>
        <v>0</v>
      </c>
      <c r="S59" s="51">
        <f t="shared" si="5"/>
        <v>0</v>
      </c>
      <c r="T59" s="51"/>
      <c r="U59" s="93"/>
      <c r="V59" s="93">
        <f t="shared" si="6"/>
        <v>0</v>
      </c>
      <c r="W59" s="51"/>
      <c r="X59" s="54"/>
      <c r="Y59" s="155"/>
    </row>
    <row r="60" spans="1:25" ht="21" x14ac:dyDescent="0.15">
      <c r="A60" s="13"/>
      <c r="B60" s="74"/>
      <c r="C60" s="74"/>
      <c r="D60" s="57"/>
      <c r="E60" s="84" t="s">
        <v>406</v>
      </c>
      <c r="F60" s="60">
        <v>4221</v>
      </c>
      <c r="G60" s="50">
        <f t="shared" si="0"/>
        <v>190</v>
      </c>
      <c r="H60" s="51">
        <v>190</v>
      </c>
      <c r="I60" s="51"/>
      <c r="J60" s="50">
        <f t="shared" si="1"/>
        <v>3000</v>
      </c>
      <c r="K60" s="51">
        <v>3000</v>
      </c>
      <c r="L60" s="51"/>
      <c r="M60" s="51">
        <f t="shared" si="2"/>
        <v>2000</v>
      </c>
      <c r="N60" s="51">
        <v>2000</v>
      </c>
      <c r="O60" s="51"/>
      <c r="P60" s="51">
        <f t="shared" si="3"/>
        <v>-1000</v>
      </c>
      <c r="Q60" s="51">
        <f t="shared" si="4"/>
        <v>-1000</v>
      </c>
      <c r="R60" s="51">
        <f t="shared" si="4"/>
        <v>0</v>
      </c>
      <c r="S60" s="51">
        <f t="shared" si="5"/>
        <v>2000</v>
      </c>
      <c r="T60" s="51">
        <v>2000</v>
      </c>
      <c r="U60" s="93"/>
      <c r="V60" s="93">
        <f t="shared" si="6"/>
        <v>2000</v>
      </c>
      <c r="W60" s="51">
        <v>2000</v>
      </c>
      <c r="X60" s="54"/>
      <c r="Y60" s="155"/>
    </row>
    <row r="61" spans="1:25" ht="21" x14ac:dyDescent="0.15">
      <c r="A61" s="13"/>
      <c r="B61" s="74"/>
      <c r="C61" s="74"/>
      <c r="D61" s="57"/>
      <c r="E61" s="84" t="s">
        <v>407</v>
      </c>
      <c r="F61" s="60">
        <v>4239</v>
      </c>
      <c r="G61" s="50">
        <f t="shared" si="0"/>
        <v>16802.7</v>
      </c>
      <c r="H61" s="51">
        <v>16802.7</v>
      </c>
      <c r="I61" s="51"/>
      <c r="J61" s="50">
        <f t="shared" si="1"/>
        <v>11338.6</v>
      </c>
      <c r="K61" s="51">
        <v>11338.6</v>
      </c>
      <c r="L61" s="51"/>
      <c r="M61" s="51">
        <f t="shared" si="2"/>
        <v>15000</v>
      </c>
      <c r="N61" s="51">
        <v>15000</v>
      </c>
      <c r="O61" s="51"/>
      <c r="P61" s="51">
        <f t="shared" si="3"/>
        <v>3661.3999999999996</v>
      </c>
      <c r="Q61" s="51">
        <f t="shared" si="4"/>
        <v>3661.3999999999996</v>
      </c>
      <c r="R61" s="51">
        <f t="shared" si="4"/>
        <v>0</v>
      </c>
      <c r="S61" s="51">
        <f t="shared" si="5"/>
        <v>20000</v>
      </c>
      <c r="T61" s="51">
        <v>20000</v>
      </c>
      <c r="U61" s="93"/>
      <c r="V61" s="93">
        <f t="shared" si="6"/>
        <v>20000</v>
      </c>
      <c r="W61" s="51">
        <v>20000</v>
      </c>
      <c r="X61" s="54"/>
      <c r="Y61" s="155"/>
    </row>
    <row r="62" spans="1:25" x14ac:dyDescent="0.15">
      <c r="A62" s="13"/>
      <c r="B62" s="74"/>
      <c r="C62" s="74"/>
      <c r="D62" s="57"/>
      <c r="E62" s="84"/>
      <c r="F62" s="60">
        <v>4251</v>
      </c>
      <c r="G62" s="50">
        <f t="shared" si="0"/>
        <v>0</v>
      </c>
      <c r="H62" s="51"/>
      <c r="I62" s="51"/>
      <c r="J62" s="50"/>
      <c r="K62" s="51"/>
      <c r="L62" s="51"/>
      <c r="M62" s="51">
        <f t="shared" si="2"/>
        <v>0</v>
      </c>
      <c r="N62" s="51"/>
      <c r="O62" s="51"/>
      <c r="P62" s="51">
        <f t="shared" si="3"/>
        <v>0</v>
      </c>
      <c r="Q62" s="51">
        <f t="shared" si="4"/>
        <v>0</v>
      </c>
      <c r="R62" s="51">
        <f t="shared" si="4"/>
        <v>0</v>
      </c>
      <c r="S62" s="51">
        <f t="shared" si="5"/>
        <v>0</v>
      </c>
      <c r="T62" s="51"/>
      <c r="U62" s="93"/>
      <c r="V62" s="93">
        <f t="shared" si="6"/>
        <v>0</v>
      </c>
      <c r="W62" s="51"/>
      <c r="X62" s="54"/>
      <c r="Y62" s="155"/>
    </row>
    <row r="63" spans="1:25" ht="31.5" x14ac:dyDescent="0.15">
      <c r="A63" s="13"/>
      <c r="B63" s="74"/>
      <c r="C63" s="74"/>
      <c r="D63" s="57"/>
      <c r="E63" s="84" t="s">
        <v>408</v>
      </c>
      <c r="F63" s="60">
        <v>4269</v>
      </c>
      <c r="G63" s="50">
        <f t="shared" si="0"/>
        <v>1843.5</v>
      </c>
      <c r="H63" s="51">
        <v>1843.5</v>
      </c>
      <c r="I63" s="51"/>
      <c r="J63" s="50">
        <f t="shared" si="1"/>
        <v>3000</v>
      </c>
      <c r="K63" s="51">
        <v>3000</v>
      </c>
      <c r="L63" s="51"/>
      <c r="M63" s="51">
        <f t="shared" si="2"/>
        <v>5000</v>
      </c>
      <c r="N63" s="51">
        <v>5000</v>
      </c>
      <c r="O63" s="51"/>
      <c r="P63" s="51">
        <f t="shared" si="3"/>
        <v>2000</v>
      </c>
      <c r="Q63" s="51">
        <f t="shared" si="4"/>
        <v>2000</v>
      </c>
      <c r="R63" s="51">
        <f t="shared" si="4"/>
        <v>0</v>
      </c>
      <c r="S63" s="51">
        <f t="shared" si="5"/>
        <v>7000</v>
      </c>
      <c r="T63" s="51">
        <v>7000</v>
      </c>
      <c r="U63" s="93"/>
      <c r="V63" s="93">
        <f t="shared" si="6"/>
        <v>7000</v>
      </c>
      <c r="W63" s="51">
        <v>7000</v>
      </c>
      <c r="X63" s="54"/>
      <c r="Y63" s="155"/>
    </row>
    <row r="64" spans="1:25" ht="73.5" x14ac:dyDescent="0.15">
      <c r="A64" s="13"/>
      <c r="B64" s="74"/>
      <c r="C64" s="74"/>
      <c r="D64" s="57"/>
      <c r="E64" s="84" t="s">
        <v>409</v>
      </c>
      <c r="F64" s="60">
        <v>4637</v>
      </c>
      <c r="G64" s="50">
        <f t="shared" si="0"/>
        <v>9700</v>
      </c>
      <c r="H64" s="51">
        <v>9700</v>
      </c>
      <c r="I64" s="51"/>
      <c r="J64" s="50">
        <f t="shared" si="1"/>
        <v>6000</v>
      </c>
      <c r="K64" s="51">
        <v>6000</v>
      </c>
      <c r="L64" s="51"/>
      <c r="M64" s="51">
        <f t="shared" si="2"/>
        <v>3000</v>
      </c>
      <c r="N64" s="51">
        <v>3000</v>
      </c>
      <c r="O64" s="51"/>
      <c r="P64" s="51">
        <f t="shared" si="3"/>
        <v>-3000</v>
      </c>
      <c r="Q64" s="51">
        <f t="shared" si="4"/>
        <v>-3000</v>
      </c>
      <c r="R64" s="51">
        <f t="shared" si="4"/>
        <v>0</v>
      </c>
      <c r="S64" s="51">
        <f t="shared" si="5"/>
        <v>3000</v>
      </c>
      <c r="T64" s="51">
        <v>3000</v>
      </c>
      <c r="U64" s="93"/>
      <c r="V64" s="93">
        <f t="shared" si="6"/>
        <v>3000</v>
      </c>
      <c r="W64" s="51">
        <v>3000</v>
      </c>
      <c r="X64" s="54"/>
      <c r="Y64" s="155"/>
    </row>
    <row r="65" spans="1:25" ht="27.75" customHeight="1" x14ac:dyDescent="0.15">
      <c r="A65" s="13"/>
      <c r="B65" s="74"/>
      <c r="C65" s="74"/>
      <c r="D65" s="57"/>
      <c r="E65" s="84"/>
      <c r="F65" s="60">
        <v>4657</v>
      </c>
      <c r="G65" s="50">
        <f t="shared" si="0"/>
        <v>0</v>
      </c>
      <c r="H65" s="51">
        <v>0</v>
      </c>
      <c r="I65" s="51"/>
      <c r="J65" s="50">
        <f t="shared" si="1"/>
        <v>3000</v>
      </c>
      <c r="K65" s="51">
        <v>3000</v>
      </c>
      <c r="L65" s="51"/>
      <c r="M65" s="51"/>
      <c r="N65" s="51"/>
      <c r="O65" s="51"/>
      <c r="P65" s="51"/>
      <c r="Q65" s="51"/>
      <c r="R65" s="51"/>
      <c r="S65" s="51"/>
      <c r="T65" s="51"/>
      <c r="U65" s="93"/>
      <c r="V65" s="93"/>
      <c r="W65" s="51"/>
      <c r="X65" s="54"/>
      <c r="Y65" s="155"/>
    </row>
    <row r="66" spans="1:25" ht="52.5" x14ac:dyDescent="0.15">
      <c r="A66" s="13"/>
      <c r="B66" s="74"/>
      <c r="C66" s="74"/>
      <c r="D66" s="57"/>
      <c r="E66" s="84" t="s">
        <v>410</v>
      </c>
      <c r="F66" s="60">
        <v>4819</v>
      </c>
      <c r="G66" s="50">
        <f t="shared" si="0"/>
        <v>300</v>
      </c>
      <c r="H66" s="51">
        <v>300</v>
      </c>
      <c r="I66" s="51"/>
      <c r="J66" s="50">
        <f t="shared" si="1"/>
        <v>1000</v>
      </c>
      <c r="K66" s="51">
        <v>1000</v>
      </c>
      <c r="L66" s="51"/>
      <c r="M66" s="51">
        <f t="shared" si="2"/>
        <v>1000</v>
      </c>
      <c r="N66" s="51">
        <v>1000</v>
      </c>
      <c r="O66" s="51"/>
      <c r="P66" s="51">
        <f t="shared" si="3"/>
        <v>0</v>
      </c>
      <c r="Q66" s="51">
        <f t="shared" si="4"/>
        <v>0</v>
      </c>
      <c r="R66" s="51">
        <f t="shared" si="4"/>
        <v>0</v>
      </c>
      <c r="S66" s="51">
        <f t="shared" si="5"/>
        <v>1000</v>
      </c>
      <c r="T66" s="51">
        <v>1000</v>
      </c>
      <c r="U66" s="93"/>
      <c r="V66" s="93">
        <f t="shared" si="6"/>
        <v>1000</v>
      </c>
      <c r="W66" s="51">
        <v>1000</v>
      </c>
      <c r="X66" s="54"/>
      <c r="Y66" s="155"/>
    </row>
    <row r="67" spans="1:25" ht="21" x14ac:dyDescent="0.15">
      <c r="A67" s="13"/>
      <c r="B67" s="74"/>
      <c r="C67" s="74"/>
      <c r="D67" s="57"/>
      <c r="E67" s="82" t="s">
        <v>337</v>
      </c>
      <c r="F67" s="60" t="s">
        <v>338</v>
      </c>
      <c r="G67" s="50">
        <f t="shared" si="0"/>
        <v>12873.5</v>
      </c>
      <c r="H67" s="51">
        <v>12873.5</v>
      </c>
      <c r="I67" s="51"/>
      <c r="J67" s="50">
        <f t="shared" si="1"/>
        <v>20000</v>
      </c>
      <c r="K67" s="51">
        <v>20000</v>
      </c>
      <c r="L67" s="51"/>
      <c r="M67" s="51">
        <f t="shared" si="2"/>
        <v>20000</v>
      </c>
      <c r="N67" s="51">
        <v>20000</v>
      </c>
      <c r="O67" s="51"/>
      <c r="P67" s="51">
        <f t="shared" si="3"/>
        <v>0</v>
      </c>
      <c r="Q67" s="51">
        <f t="shared" si="4"/>
        <v>0</v>
      </c>
      <c r="R67" s="51">
        <f t="shared" si="4"/>
        <v>0</v>
      </c>
      <c r="S67" s="51">
        <f t="shared" si="5"/>
        <v>25000</v>
      </c>
      <c r="T67" s="51">
        <v>25000</v>
      </c>
      <c r="U67" s="93"/>
      <c r="V67" s="93">
        <f t="shared" si="6"/>
        <v>25000</v>
      </c>
      <c r="W67" s="51">
        <v>25000</v>
      </c>
      <c r="X67" s="54"/>
      <c r="Y67" s="155"/>
    </row>
    <row r="68" spans="1:25" ht="31.5" x14ac:dyDescent="0.15">
      <c r="A68" s="13"/>
      <c r="B68" s="74"/>
      <c r="C68" s="74"/>
      <c r="D68" s="57"/>
      <c r="E68" s="82" t="s">
        <v>342</v>
      </c>
      <c r="F68" s="60">
        <v>5112</v>
      </c>
      <c r="G68" s="50">
        <f t="shared" si="0"/>
        <v>0</v>
      </c>
      <c r="H68" s="51"/>
      <c r="I68" s="51"/>
      <c r="J68" s="50">
        <f t="shared" si="1"/>
        <v>0</v>
      </c>
      <c r="K68" s="51"/>
      <c r="L68" s="51"/>
      <c r="M68" s="51">
        <f t="shared" si="2"/>
        <v>0</v>
      </c>
      <c r="N68" s="51"/>
      <c r="O68" s="51"/>
      <c r="P68" s="51">
        <f t="shared" si="3"/>
        <v>0</v>
      </c>
      <c r="Q68" s="51">
        <f t="shared" si="4"/>
        <v>0</v>
      </c>
      <c r="R68" s="51">
        <f t="shared" si="4"/>
        <v>0</v>
      </c>
      <c r="S68" s="51">
        <f t="shared" si="5"/>
        <v>0</v>
      </c>
      <c r="T68" s="51"/>
      <c r="U68" s="93"/>
      <c r="V68" s="93">
        <f t="shared" si="6"/>
        <v>0</v>
      </c>
      <c r="W68" s="51"/>
      <c r="X68" s="54"/>
      <c r="Y68" s="155"/>
    </row>
    <row r="69" spans="1:25" ht="42" x14ac:dyDescent="0.15">
      <c r="A69" s="13"/>
      <c r="B69" s="74"/>
      <c r="C69" s="74"/>
      <c r="D69" s="57"/>
      <c r="E69" s="82" t="s">
        <v>344</v>
      </c>
      <c r="F69" s="60">
        <v>5113</v>
      </c>
      <c r="G69" s="50">
        <f t="shared" si="0"/>
        <v>211844.9</v>
      </c>
      <c r="H69" s="51"/>
      <c r="I69" s="51">
        <v>211844.9</v>
      </c>
      <c r="J69" s="50">
        <f t="shared" si="1"/>
        <v>312618</v>
      </c>
      <c r="K69" s="51"/>
      <c r="L69" s="51">
        <v>312618</v>
      </c>
      <c r="M69" s="51">
        <f t="shared" si="2"/>
        <v>280250</v>
      </c>
      <c r="N69" s="51"/>
      <c r="O69" s="51">
        <v>280250</v>
      </c>
      <c r="P69" s="51">
        <f t="shared" si="3"/>
        <v>-32368</v>
      </c>
      <c r="Q69" s="51">
        <f t="shared" si="4"/>
        <v>0</v>
      </c>
      <c r="R69" s="51">
        <f t="shared" si="4"/>
        <v>-32368</v>
      </c>
      <c r="S69" s="51">
        <f t="shared" si="5"/>
        <v>280000</v>
      </c>
      <c r="T69" s="51"/>
      <c r="U69" s="93">
        <v>280000</v>
      </c>
      <c r="V69" s="93">
        <f t="shared" si="6"/>
        <v>280000</v>
      </c>
      <c r="W69" s="51"/>
      <c r="X69" s="54">
        <v>280000</v>
      </c>
      <c r="Y69" s="155"/>
    </row>
    <row r="70" spans="1:25" ht="21" x14ac:dyDescent="0.15">
      <c r="A70" s="13"/>
      <c r="B70" s="74"/>
      <c r="C70" s="74"/>
      <c r="D70" s="57"/>
      <c r="E70" s="82" t="s">
        <v>411</v>
      </c>
      <c r="F70" s="60">
        <v>5122</v>
      </c>
      <c r="G70" s="50">
        <f t="shared" si="0"/>
        <v>15394.5</v>
      </c>
      <c r="H70" s="51"/>
      <c r="I70" s="51">
        <v>15394.5</v>
      </c>
      <c r="J70" s="50">
        <f t="shared" si="1"/>
        <v>25000</v>
      </c>
      <c r="K70" s="51"/>
      <c r="L70" s="51">
        <v>25000</v>
      </c>
      <c r="M70" s="51">
        <v>25000</v>
      </c>
      <c r="N70" s="51"/>
      <c r="O70" s="51">
        <v>30000</v>
      </c>
      <c r="P70" s="51">
        <f t="shared" si="3"/>
        <v>5000</v>
      </c>
      <c r="Q70" s="51">
        <f t="shared" si="4"/>
        <v>0</v>
      </c>
      <c r="R70" s="51">
        <f t="shared" si="4"/>
        <v>5000</v>
      </c>
      <c r="S70" s="51">
        <f t="shared" si="5"/>
        <v>40000</v>
      </c>
      <c r="T70" s="51"/>
      <c r="U70" s="93">
        <v>40000</v>
      </c>
      <c r="V70" s="93">
        <f t="shared" si="6"/>
        <v>40000</v>
      </c>
      <c r="W70" s="51"/>
      <c r="X70" s="54">
        <v>40000</v>
      </c>
      <c r="Y70" s="155"/>
    </row>
    <row r="71" spans="1:25" ht="21" x14ac:dyDescent="0.15">
      <c r="A71" s="13"/>
      <c r="B71" s="74"/>
      <c r="C71" s="74"/>
      <c r="D71" s="57"/>
      <c r="E71" s="81" t="s">
        <v>412</v>
      </c>
      <c r="F71" s="60">
        <v>5129</v>
      </c>
      <c r="G71" s="50">
        <f t="shared" si="0"/>
        <v>0</v>
      </c>
      <c r="H71" s="51"/>
      <c r="I71" s="51">
        <v>0</v>
      </c>
      <c r="J71" s="50">
        <f t="shared" si="1"/>
        <v>0</v>
      </c>
      <c r="K71" s="51"/>
      <c r="L71" s="51">
        <v>0</v>
      </c>
      <c r="M71" s="51">
        <f t="shared" si="2"/>
        <v>0</v>
      </c>
      <c r="N71" s="51"/>
      <c r="O71" s="51"/>
      <c r="P71" s="51">
        <f t="shared" si="3"/>
        <v>0</v>
      </c>
      <c r="Q71" s="51">
        <f t="shared" si="4"/>
        <v>0</v>
      </c>
      <c r="R71" s="51">
        <f t="shared" si="4"/>
        <v>0</v>
      </c>
      <c r="S71" s="51">
        <f t="shared" si="5"/>
        <v>0</v>
      </c>
      <c r="T71" s="51"/>
      <c r="U71" s="93"/>
      <c r="V71" s="93">
        <f t="shared" si="6"/>
        <v>0</v>
      </c>
      <c r="W71" s="51"/>
      <c r="X71" s="54"/>
      <c r="Y71" s="155"/>
    </row>
    <row r="72" spans="1:25" x14ac:dyDescent="0.15">
      <c r="A72" s="13"/>
      <c r="B72" s="74"/>
      <c r="C72" s="74"/>
      <c r="D72" s="57"/>
      <c r="E72" s="82"/>
      <c r="F72" s="60">
        <v>5132</v>
      </c>
      <c r="G72" s="50">
        <f t="shared" si="0"/>
        <v>0</v>
      </c>
      <c r="H72" s="51"/>
      <c r="I72" s="51"/>
      <c r="J72" s="50">
        <f t="shared" si="1"/>
        <v>0</v>
      </c>
      <c r="K72" s="51"/>
      <c r="L72" s="51">
        <v>0</v>
      </c>
      <c r="M72" s="51">
        <f t="shared" si="2"/>
        <v>0</v>
      </c>
      <c r="N72" s="51"/>
      <c r="O72" s="51"/>
      <c r="P72" s="51">
        <f t="shared" si="3"/>
        <v>0</v>
      </c>
      <c r="Q72" s="51">
        <f t="shared" si="4"/>
        <v>0</v>
      </c>
      <c r="R72" s="51">
        <f t="shared" si="4"/>
        <v>0</v>
      </c>
      <c r="S72" s="51">
        <f t="shared" si="5"/>
        <v>0</v>
      </c>
      <c r="T72" s="51"/>
      <c r="U72" s="93"/>
      <c r="V72" s="93">
        <f t="shared" si="6"/>
        <v>0</v>
      </c>
      <c r="W72" s="51"/>
      <c r="X72" s="54"/>
      <c r="Y72" s="155"/>
    </row>
    <row r="73" spans="1:25" ht="31.5" x14ac:dyDescent="0.15">
      <c r="A73" s="13"/>
      <c r="B73" s="74"/>
      <c r="C73" s="74"/>
      <c r="D73" s="57"/>
      <c r="E73" s="81" t="s">
        <v>348</v>
      </c>
      <c r="F73" s="60">
        <v>5134</v>
      </c>
      <c r="G73" s="50">
        <f t="shared" si="0"/>
        <v>51869.5</v>
      </c>
      <c r="H73" s="51"/>
      <c r="I73" s="51">
        <v>51869.5</v>
      </c>
      <c r="J73" s="50">
        <f t="shared" si="1"/>
        <v>60000</v>
      </c>
      <c r="K73" s="51"/>
      <c r="L73" s="51">
        <v>60000</v>
      </c>
      <c r="M73" s="51">
        <f t="shared" si="2"/>
        <v>60000</v>
      </c>
      <c r="N73" s="51"/>
      <c r="O73" s="51">
        <v>60000</v>
      </c>
      <c r="P73" s="51">
        <f t="shared" si="3"/>
        <v>0</v>
      </c>
      <c r="Q73" s="51">
        <f t="shared" si="4"/>
        <v>0</v>
      </c>
      <c r="R73" s="51">
        <f t="shared" si="4"/>
        <v>0</v>
      </c>
      <c r="S73" s="51">
        <f t="shared" si="5"/>
        <v>40000</v>
      </c>
      <c r="T73" s="51"/>
      <c r="U73" s="93">
        <v>40000</v>
      </c>
      <c r="V73" s="93">
        <f t="shared" si="6"/>
        <v>50000</v>
      </c>
      <c r="W73" s="51"/>
      <c r="X73" s="54">
        <v>50000</v>
      </c>
      <c r="Y73" s="155"/>
    </row>
    <row r="74" spans="1:25" ht="61.5" customHeight="1" x14ac:dyDescent="0.15">
      <c r="A74" s="13">
        <v>2200</v>
      </c>
      <c r="B74" s="74">
        <v>2</v>
      </c>
      <c r="C74" s="74">
        <v>0</v>
      </c>
      <c r="D74" s="61">
        <v>0</v>
      </c>
      <c r="E74" s="85" t="s">
        <v>437</v>
      </c>
      <c r="F74" s="60"/>
      <c r="G74" s="50"/>
      <c r="H74" s="51"/>
      <c r="I74" s="51"/>
      <c r="J74" s="50">
        <f>J75</f>
        <v>10000</v>
      </c>
      <c r="K74" s="51">
        <f>K75</f>
        <v>10000</v>
      </c>
      <c r="L74" s="51"/>
      <c r="M74" s="51"/>
      <c r="N74" s="51">
        <f>N75</f>
        <v>20000</v>
      </c>
      <c r="O74" s="51"/>
      <c r="P74" s="51"/>
      <c r="Q74" s="51"/>
      <c r="R74" s="51"/>
      <c r="S74" s="51"/>
      <c r="T74" s="51">
        <f>T75</f>
        <v>20000</v>
      </c>
      <c r="U74" s="93"/>
      <c r="V74" s="93"/>
      <c r="W74" s="51">
        <f>W75</f>
        <v>20000</v>
      </c>
      <c r="X74" s="54"/>
      <c r="Y74" s="155"/>
    </row>
    <row r="75" spans="1:25" ht="61.5" customHeight="1" x14ac:dyDescent="0.15">
      <c r="A75" s="13"/>
      <c r="B75" s="61" t="s">
        <v>438</v>
      </c>
      <c r="C75" s="74">
        <v>2</v>
      </c>
      <c r="D75" s="61">
        <v>0</v>
      </c>
      <c r="E75" s="85" t="s">
        <v>439</v>
      </c>
      <c r="F75" s="60"/>
      <c r="G75" s="50"/>
      <c r="H75" s="51"/>
      <c r="I75" s="51"/>
      <c r="J75" s="50">
        <f>J76</f>
        <v>10000</v>
      </c>
      <c r="K75" s="51">
        <f>K76</f>
        <v>10000</v>
      </c>
      <c r="L75" s="51"/>
      <c r="M75" s="51"/>
      <c r="N75" s="51">
        <f>N76</f>
        <v>20000</v>
      </c>
      <c r="O75" s="51"/>
      <c r="P75" s="51"/>
      <c r="Q75" s="51"/>
      <c r="R75" s="51"/>
      <c r="S75" s="51"/>
      <c r="T75" s="51">
        <f>T76</f>
        <v>20000</v>
      </c>
      <c r="U75" s="93"/>
      <c r="V75" s="93"/>
      <c r="W75" s="51">
        <f>W76</f>
        <v>20000</v>
      </c>
      <c r="X75" s="54"/>
      <c r="Y75" s="155"/>
    </row>
    <row r="76" spans="1:25" ht="61.5" customHeight="1" x14ac:dyDescent="0.15">
      <c r="A76" s="13"/>
      <c r="B76" s="61" t="s">
        <v>438</v>
      </c>
      <c r="C76" s="74">
        <v>2</v>
      </c>
      <c r="D76" s="61">
        <v>1</v>
      </c>
      <c r="E76" s="84" t="s">
        <v>408</v>
      </c>
      <c r="F76" s="60">
        <v>4269</v>
      </c>
      <c r="G76" s="50"/>
      <c r="H76" s="51"/>
      <c r="I76" s="51"/>
      <c r="J76" s="50">
        <f>K76</f>
        <v>10000</v>
      </c>
      <c r="K76" s="51">
        <v>10000</v>
      </c>
      <c r="L76" s="51"/>
      <c r="M76" s="51"/>
      <c r="N76" s="51">
        <v>20000</v>
      </c>
      <c r="O76" s="51"/>
      <c r="P76" s="51"/>
      <c r="Q76" s="51"/>
      <c r="R76" s="51"/>
      <c r="S76" s="51"/>
      <c r="T76" s="51">
        <v>20000</v>
      </c>
      <c r="U76" s="93"/>
      <c r="V76" s="93"/>
      <c r="W76" s="51">
        <v>20000</v>
      </c>
      <c r="X76" s="54"/>
      <c r="Y76" s="155"/>
    </row>
    <row r="77" spans="1:25" ht="52.5" x14ac:dyDescent="0.15">
      <c r="A77" s="78">
        <v>2300</v>
      </c>
      <c r="B77" s="60">
        <v>3</v>
      </c>
      <c r="C77" s="60" t="s">
        <v>190</v>
      </c>
      <c r="D77" s="60" t="s">
        <v>190</v>
      </c>
      <c r="E77" s="85" t="s">
        <v>413</v>
      </c>
      <c r="F77" s="29"/>
      <c r="G77" s="50">
        <f t="shared" si="0"/>
        <v>950</v>
      </c>
      <c r="H77" s="50">
        <f>H79+H80</f>
        <v>950</v>
      </c>
      <c r="I77" s="50"/>
      <c r="J77" s="50">
        <f t="shared" si="1"/>
        <v>11000</v>
      </c>
      <c r="K77" s="56">
        <f>K79+K80</f>
        <v>11000</v>
      </c>
      <c r="L77" s="50"/>
      <c r="M77" s="51">
        <f t="shared" si="2"/>
        <v>21000</v>
      </c>
      <c r="N77" s="52">
        <f>N79+N83</f>
        <v>21000</v>
      </c>
      <c r="O77" s="51"/>
      <c r="P77" s="51">
        <f t="shared" si="3"/>
        <v>10000</v>
      </c>
      <c r="Q77" s="51">
        <f t="shared" si="4"/>
        <v>10000</v>
      </c>
      <c r="R77" s="51">
        <f t="shared" si="4"/>
        <v>0</v>
      </c>
      <c r="S77" s="51">
        <f t="shared" si="5"/>
        <v>21000</v>
      </c>
      <c r="T77" s="52">
        <f>T79+T83</f>
        <v>21000</v>
      </c>
      <c r="U77" s="93"/>
      <c r="V77" s="93">
        <f t="shared" si="6"/>
        <v>21000</v>
      </c>
      <c r="W77" s="52">
        <f>W79+W83</f>
        <v>21000</v>
      </c>
      <c r="X77" s="54"/>
      <c r="Y77" s="155"/>
    </row>
    <row r="78" spans="1:25" x14ac:dyDescent="0.15">
      <c r="A78" s="13"/>
      <c r="B78" s="74"/>
      <c r="C78" s="74"/>
      <c r="D78" s="57"/>
      <c r="E78" s="82" t="s">
        <v>5</v>
      </c>
      <c r="F78" s="57"/>
      <c r="G78" s="50"/>
      <c r="H78" s="51"/>
      <c r="I78" s="51"/>
      <c r="J78" s="50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93"/>
      <c r="V78" s="93"/>
      <c r="W78" s="51"/>
      <c r="X78" s="54"/>
      <c r="Y78" s="155"/>
    </row>
    <row r="79" spans="1:25" ht="21" x14ac:dyDescent="0.15">
      <c r="A79" s="13">
        <v>2320</v>
      </c>
      <c r="B79" s="60">
        <v>3</v>
      </c>
      <c r="C79" s="60">
        <v>2</v>
      </c>
      <c r="D79" s="60" t="s">
        <v>190</v>
      </c>
      <c r="E79" s="82" t="s">
        <v>414</v>
      </c>
      <c r="F79" s="61">
        <v>4841</v>
      </c>
      <c r="G79" s="50">
        <f t="shared" ref="G79:G139" si="7">H79+I79</f>
        <v>0</v>
      </c>
      <c r="H79" s="51">
        <v>0</v>
      </c>
      <c r="I79" s="51"/>
      <c r="J79" s="50">
        <f t="shared" si="1"/>
        <v>10000</v>
      </c>
      <c r="K79" s="51">
        <v>10000</v>
      </c>
      <c r="L79" s="51"/>
      <c r="M79" s="51">
        <f t="shared" ref="M79:M147" si="8">N79+O79</f>
        <v>20000</v>
      </c>
      <c r="N79" s="51">
        <v>20000</v>
      </c>
      <c r="O79" s="51"/>
      <c r="P79" s="51">
        <f t="shared" ref="P79:P147" si="9">Q79+R79</f>
        <v>10000</v>
      </c>
      <c r="Q79" s="51">
        <f t="shared" ref="Q79:R147" si="10">N79-K79</f>
        <v>10000</v>
      </c>
      <c r="R79" s="51">
        <f t="shared" si="10"/>
        <v>0</v>
      </c>
      <c r="S79" s="51">
        <f t="shared" ref="S79:S147" si="11">T79+U79</f>
        <v>20000</v>
      </c>
      <c r="T79" s="51">
        <v>20000</v>
      </c>
      <c r="U79" s="93"/>
      <c r="V79" s="93">
        <f t="shared" ref="V79:V147" si="12">W79+X79</f>
        <v>20000</v>
      </c>
      <c r="W79" s="51">
        <v>20000</v>
      </c>
      <c r="X79" s="54"/>
      <c r="Y79" s="155"/>
    </row>
    <row r="80" spans="1:25" ht="42" x14ac:dyDescent="0.15">
      <c r="A80" s="78">
        <v>2330</v>
      </c>
      <c r="B80" s="60">
        <v>3</v>
      </c>
      <c r="C80" s="60">
        <v>3</v>
      </c>
      <c r="D80" s="60" t="s">
        <v>190</v>
      </c>
      <c r="E80" s="30" t="s">
        <v>415</v>
      </c>
      <c r="F80" s="31"/>
      <c r="G80" s="50">
        <f t="shared" si="7"/>
        <v>950</v>
      </c>
      <c r="H80" s="56">
        <f>H83</f>
        <v>950</v>
      </c>
      <c r="I80" s="56"/>
      <c r="J80" s="50">
        <f>K80+L80</f>
        <v>1000</v>
      </c>
      <c r="K80" s="56">
        <f>K83</f>
        <v>1000</v>
      </c>
      <c r="L80" s="56"/>
      <c r="M80" s="51">
        <f t="shared" si="8"/>
        <v>1000</v>
      </c>
      <c r="N80" s="51">
        <f>N83</f>
        <v>1000</v>
      </c>
      <c r="O80" s="51"/>
      <c r="P80" s="51">
        <f t="shared" si="9"/>
        <v>0</v>
      </c>
      <c r="Q80" s="51">
        <f t="shared" si="10"/>
        <v>0</v>
      </c>
      <c r="R80" s="51">
        <f t="shared" si="10"/>
        <v>0</v>
      </c>
      <c r="S80" s="51">
        <f t="shared" si="11"/>
        <v>1000</v>
      </c>
      <c r="T80" s="51">
        <f>T83</f>
        <v>1000</v>
      </c>
      <c r="U80" s="93"/>
      <c r="V80" s="93">
        <f t="shared" si="12"/>
        <v>1000</v>
      </c>
      <c r="W80" s="51">
        <f>W83</f>
        <v>1000</v>
      </c>
      <c r="X80" s="54"/>
      <c r="Y80" s="155"/>
    </row>
    <row r="81" spans="1:25" x14ac:dyDescent="0.15">
      <c r="A81" s="13"/>
      <c r="B81" s="74"/>
      <c r="C81" s="74"/>
      <c r="D81" s="57"/>
      <c r="E81" s="82" t="s">
        <v>195</v>
      </c>
      <c r="F81" s="57"/>
      <c r="G81" s="50"/>
      <c r="H81" s="51"/>
      <c r="I81" s="51"/>
      <c r="J81" s="50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93"/>
      <c r="V81" s="93"/>
      <c r="W81" s="51"/>
      <c r="X81" s="54"/>
      <c r="Y81" s="155"/>
    </row>
    <row r="82" spans="1:25" x14ac:dyDescent="0.15">
      <c r="A82" s="78">
        <v>2331</v>
      </c>
      <c r="B82" s="60">
        <v>3</v>
      </c>
      <c r="C82" s="60">
        <v>3</v>
      </c>
      <c r="D82" s="60" t="s">
        <v>193</v>
      </c>
      <c r="E82" s="82" t="s">
        <v>416</v>
      </c>
      <c r="F82" s="57"/>
      <c r="G82" s="50"/>
      <c r="H82" s="51"/>
      <c r="I82" s="51"/>
      <c r="J82" s="50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93"/>
      <c r="V82" s="93"/>
      <c r="W82" s="51"/>
      <c r="X82" s="54"/>
      <c r="Y82" s="155"/>
    </row>
    <row r="83" spans="1:25" ht="21" x14ac:dyDescent="0.15">
      <c r="A83" s="13"/>
      <c r="B83" s="74"/>
      <c r="C83" s="74"/>
      <c r="D83" s="57"/>
      <c r="E83" s="84" t="s">
        <v>407</v>
      </c>
      <c r="F83" s="61">
        <v>4239</v>
      </c>
      <c r="G83" s="50">
        <f t="shared" si="7"/>
        <v>950</v>
      </c>
      <c r="H83" s="51">
        <v>950</v>
      </c>
      <c r="I83" s="51"/>
      <c r="J83" s="50">
        <f>K83+L83</f>
        <v>1000</v>
      </c>
      <c r="K83" s="51">
        <v>1000</v>
      </c>
      <c r="L83" s="51"/>
      <c r="M83" s="51">
        <f t="shared" si="8"/>
        <v>1000</v>
      </c>
      <c r="N83" s="51">
        <v>1000</v>
      </c>
      <c r="O83" s="51"/>
      <c r="P83" s="51">
        <f t="shared" si="9"/>
        <v>0</v>
      </c>
      <c r="Q83" s="51">
        <f t="shared" si="10"/>
        <v>0</v>
      </c>
      <c r="R83" s="51">
        <f t="shared" si="10"/>
        <v>0</v>
      </c>
      <c r="S83" s="51">
        <f t="shared" si="11"/>
        <v>1000</v>
      </c>
      <c r="T83" s="51">
        <v>1000</v>
      </c>
      <c r="U83" s="93"/>
      <c r="V83" s="93">
        <f t="shared" si="12"/>
        <v>1000</v>
      </c>
      <c r="W83" s="51">
        <v>1000</v>
      </c>
      <c r="X83" s="54"/>
      <c r="Y83" s="155"/>
    </row>
    <row r="84" spans="1:25" ht="31.5" x14ac:dyDescent="0.15">
      <c r="A84" s="78" t="s">
        <v>206</v>
      </c>
      <c r="B84" s="60" t="s">
        <v>207</v>
      </c>
      <c r="C84" s="60" t="s">
        <v>190</v>
      </c>
      <c r="D84" s="60" t="s">
        <v>190</v>
      </c>
      <c r="E84" s="28" t="s">
        <v>208</v>
      </c>
      <c r="F84" s="29"/>
      <c r="G84" s="50">
        <f t="shared" si="7"/>
        <v>114689.3639999994</v>
      </c>
      <c r="H84" s="50">
        <f>H88+H99+H104</f>
        <v>1598.7</v>
      </c>
      <c r="I84" s="50">
        <f>I99+I104+I116</f>
        <v>113090.66399999941</v>
      </c>
      <c r="J84" s="50">
        <f>K84+L84</f>
        <v>-320257.97450000001</v>
      </c>
      <c r="K84" s="50">
        <f>K88</f>
        <v>2000</v>
      </c>
      <c r="L84" s="50">
        <f>L99+L106+L116+L113</f>
        <v>-322257.97450000001</v>
      </c>
      <c r="M84" s="51">
        <f t="shared" si="8"/>
        <v>286250</v>
      </c>
      <c r="N84" s="52">
        <f>N88</f>
        <v>3000</v>
      </c>
      <c r="O84" s="52">
        <f>O99+O106+O116+O113</f>
        <v>283250</v>
      </c>
      <c r="P84" s="51">
        <f t="shared" si="9"/>
        <v>606507.97450000001</v>
      </c>
      <c r="Q84" s="51">
        <f t="shared" si="10"/>
        <v>1000</v>
      </c>
      <c r="R84" s="51">
        <f t="shared" si="10"/>
        <v>605507.97450000001</v>
      </c>
      <c r="S84" s="51">
        <f t="shared" si="11"/>
        <v>-260000</v>
      </c>
      <c r="T84" s="52">
        <f>T88</f>
        <v>3000</v>
      </c>
      <c r="U84" s="92">
        <f>U99+U104+U116</f>
        <v>-263000</v>
      </c>
      <c r="V84" s="93">
        <f t="shared" si="12"/>
        <v>-43000</v>
      </c>
      <c r="W84" s="52">
        <f>W88</f>
        <v>3000</v>
      </c>
      <c r="X84" s="53">
        <f>X99+X104+X116</f>
        <v>-46000</v>
      </c>
      <c r="Y84" s="155"/>
    </row>
    <row r="85" spans="1:25" x14ac:dyDescent="0.15">
      <c r="A85" s="79"/>
      <c r="B85" s="80"/>
      <c r="C85" s="80"/>
      <c r="D85" s="55"/>
      <c r="E85" s="81" t="s">
        <v>5</v>
      </c>
      <c r="F85" s="55"/>
      <c r="G85" s="50"/>
      <c r="H85" s="51"/>
      <c r="I85" s="51"/>
      <c r="J85" s="50"/>
      <c r="K85" s="51"/>
      <c r="L85" s="51"/>
      <c r="M85" s="51"/>
      <c r="N85" s="52"/>
      <c r="O85" s="51"/>
      <c r="P85" s="51"/>
      <c r="Q85" s="51"/>
      <c r="R85" s="51"/>
      <c r="S85" s="51"/>
      <c r="T85" s="52"/>
      <c r="U85" s="93"/>
      <c r="V85" s="93"/>
      <c r="W85" s="52"/>
      <c r="X85" s="54"/>
      <c r="Y85" s="155"/>
    </row>
    <row r="86" spans="1:25" ht="52.5" x14ac:dyDescent="0.15">
      <c r="A86" s="78" t="s">
        <v>209</v>
      </c>
      <c r="B86" s="60" t="s">
        <v>207</v>
      </c>
      <c r="C86" s="60" t="s">
        <v>193</v>
      </c>
      <c r="D86" s="60" t="s">
        <v>190</v>
      </c>
      <c r="E86" s="30" t="s">
        <v>210</v>
      </c>
      <c r="F86" s="31"/>
      <c r="G86" s="50"/>
      <c r="H86" s="56"/>
      <c r="I86" s="56"/>
      <c r="J86" s="50"/>
      <c r="K86" s="56"/>
      <c r="L86" s="56"/>
      <c r="M86" s="51"/>
      <c r="N86" s="51"/>
      <c r="O86" s="51"/>
      <c r="P86" s="51"/>
      <c r="Q86" s="51"/>
      <c r="R86" s="51"/>
      <c r="S86" s="51"/>
      <c r="T86" s="51"/>
      <c r="U86" s="93"/>
      <c r="V86" s="93"/>
      <c r="W86" s="51"/>
      <c r="X86" s="54"/>
      <c r="Y86" s="155"/>
    </row>
    <row r="87" spans="1:25" x14ac:dyDescent="0.15">
      <c r="A87" s="79"/>
      <c r="B87" s="80"/>
      <c r="C87" s="80"/>
      <c r="D87" s="55"/>
      <c r="E87" s="81" t="s">
        <v>195</v>
      </c>
      <c r="F87" s="55"/>
      <c r="G87" s="50"/>
      <c r="H87" s="51"/>
      <c r="I87" s="51"/>
      <c r="J87" s="50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93"/>
      <c r="V87" s="93"/>
      <c r="W87" s="51"/>
      <c r="X87" s="54"/>
      <c r="Y87" s="155"/>
    </row>
    <row r="88" spans="1:25" ht="52.5" x14ac:dyDescent="0.15">
      <c r="A88" s="78" t="s">
        <v>211</v>
      </c>
      <c r="B88" s="60" t="s">
        <v>207</v>
      </c>
      <c r="C88" s="60" t="s">
        <v>205</v>
      </c>
      <c r="D88" s="60" t="s">
        <v>190</v>
      </c>
      <c r="E88" s="30" t="s">
        <v>212</v>
      </c>
      <c r="F88" s="31"/>
      <c r="G88" s="50">
        <f t="shared" si="7"/>
        <v>1598.7</v>
      </c>
      <c r="H88" s="56">
        <f>H90</f>
        <v>1598.7</v>
      </c>
      <c r="I88" s="56"/>
      <c r="J88" s="50">
        <f>K88+L88</f>
        <v>2000</v>
      </c>
      <c r="K88" s="56">
        <f>K92+K94+K95</f>
        <v>2000</v>
      </c>
      <c r="L88" s="56"/>
      <c r="M88" s="51">
        <f t="shared" si="8"/>
        <v>3000</v>
      </c>
      <c r="N88" s="51">
        <f>N90</f>
        <v>3000</v>
      </c>
      <c r="O88" s="51"/>
      <c r="P88" s="51">
        <f t="shared" si="9"/>
        <v>1000</v>
      </c>
      <c r="Q88" s="51">
        <f t="shared" si="10"/>
        <v>1000</v>
      </c>
      <c r="R88" s="51">
        <f t="shared" si="10"/>
        <v>0</v>
      </c>
      <c r="S88" s="51">
        <f t="shared" si="11"/>
        <v>3000</v>
      </c>
      <c r="T88" s="51">
        <f>T90</f>
        <v>3000</v>
      </c>
      <c r="U88" s="93"/>
      <c r="V88" s="93">
        <f t="shared" si="12"/>
        <v>3000</v>
      </c>
      <c r="W88" s="51">
        <f>W90</f>
        <v>3000</v>
      </c>
      <c r="X88" s="54"/>
      <c r="Y88" s="155"/>
    </row>
    <row r="89" spans="1:25" x14ac:dyDescent="0.15">
      <c r="A89" s="79"/>
      <c r="B89" s="80"/>
      <c r="C89" s="80"/>
      <c r="D89" s="55"/>
      <c r="E89" s="81" t="s">
        <v>195</v>
      </c>
      <c r="F89" s="55"/>
      <c r="G89" s="50"/>
      <c r="H89" s="51"/>
      <c r="I89" s="51"/>
      <c r="J89" s="50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93"/>
      <c r="V89" s="93"/>
      <c r="W89" s="51"/>
      <c r="X89" s="54"/>
      <c r="Y89" s="155"/>
    </row>
    <row r="90" spans="1:25" ht="16.5" customHeight="1" x14ac:dyDescent="0.15">
      <c r="A90" s="79"/>
      <c r="B90" s="58" t="s">
        <v>207</v>
      </c>
      <c r="C90" s="80">
        <v>2</v>
      </c>
      <c r="D90" s="58" t="s">
        <v>193</v>
      </c>
      <c r="E90" s="81" t="s">
        <v>417</v>
      </c>
      <c r="F90" s="60"/>
      <c r="G90" s="50">
        <f t="shared" si="7"/>
        <v>1598.7</v>
      </c>
      <c r="H90" s="51">
        <f>H92+H94+H95+H96</f>
        <v>1598.7</v>
      </c>
      <c r="I90" s="51"/>
      <c r="J90" s="50">
        <f>J92+J94+J95</f>
        <v>2000</v>
      </c>
      <c r="K90" s="51"/>
      <c r="L90" s="51"/>
      <c r="M90" s="51">
        <f t="shared" si="8"/>
        <v>3000</v>
      </c>
      <c r="N90" s="51">
        <f>N93+N94</f>
        <v>3000</v>
      </c>
      <c r="O90" s="51"/>
      <c r="P90" s="51">
        <f t="shared" si="9"/>
        <v>3000</v>
      </c>
      <c r="Q90" s="51">
        <f t="shared" si="10"/>
        <v>3000</v>
      </c>
      <c r="R90" s="51">
        <f t="shared" si="10"/>
        <v>0</v>
      </c>
      <c r="S90" s="51">
        <f t="shared" si="11"/>
        <v>3000</v>
      </c>
      <c r="T90" s="51">
        <f>T93+T94</f>
        <v>3000</v>
      </c>
      <c r="U90" s="93"/>
      <c r="V90" s="93">
        <f t="shared" si="12"/>
        <v>3000</v>
      </c>
      <c r="W90" s="51">
        <f>W93+W94</f>
        <v>3000</v>
      </c>
      <c r="X90" s="54"/>
      <c r="Y90" s="155"/>
    </row>
    <row r="91" spans="1:25" x14ac:dyDescent="0.15">
      <c r="A91" s="79"/>
      <c r="B91" s="58"/>
      <c r="C91" s="80"/>
      <c r="D91" s="58"/>
      <c r="E91" s="81" t="s">
        <v>5</v>
      </c>
      <c r="F91" s="60"/>
      <c r="G91" s="50"/>
      <c r="H91" s="51"/>
      <c r="I91" s="51"/>
      <c r="J91" s="50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93"/>
      <c r="V91" s="93"/>
      <c r="W91" s="51"/>
      <c r="X91" s="54"/>
      <c r="Y91" s="155"/>
    </row>
    <row r="92" spans="1:25" ht="21" x14ac:dyDescent="0.15">
      <c r="A92" s="79"/>
      <c r="B92" s="58"/>
      <c r="C92" s="80"/>
      <c r="D92" s="58"/>
      <c r="E92" s="83" t="s">
        <v>418</v>
      </c>
      <c r="F92" s="60">
        <v>4241</v>
      </c>
      <c r="G92" s="50">
        <f t="shared" si="7"/>
        <v>0</v>
      </c>
      <c r="H92" s="51">
        <v>0</v>
      </c>
      <c r="I92" s="51"/>
      <c r="J92" s="50">
        <f>K92+L92</f>
        <v>0</v>
      </c>
      <c r="K92" s="51">
        <v>0</v>
      </c>
      <c r="L92" s="51"/>
      <c r="M92" s="51"/>
      <c r="N92" s="51"/>
      <c r="O92" s="51"/>
      <c r="P92" s="51">
        <f t="shared" si="9"/>
        <v>0</v>
      </c>
      <c r="Q92" s="51">
        <f t="shared" si="10"/>
        <v>0</v>
      </c>
      <c r="R92" s="51">
        <f t="shared" si="10"/>
        <v>0</v>
      </c>
      <c r="S92" s="51">
        <f t="shared" si="11"/>
        <v>0</v>
      </c>
      <c r="T92" s="51"/>
      <c r="U92" s="93"/>
      <c r="V92" s="93">
        <f t="shared" si="12"/>
        <v>0</v>
      </c>
      <c r="W92" s="51"/>
      <c r="X92" s="54"/>
      <c r="Y92" s="155"/>
    </row>
    <row r="93" spans="1:25" ht="69.75" customHeight="1" x14ac:dyDescent="0.15">
      <c r="A93" s="79"/>
      <c r="B93" s="58"/>
      <c r="C93" s="80"/>
      <c r="D93" s="58"/>
      <c r="E93" s="83" t="s">
        <v>449</v>
      </c>
      <c r="F93" s="60">
        <v>4511</v>
      </c>
      <c r="G93" s="50"/>
      <c r="H93" s="51"/>
      <c r="I93" s="51"/>
      <c r="J93" s="50"/>
      <c r="K93" s="51"/>
      <c r="L93" s="51"/>
      <c r="M93" s="51">
        <f>N93+O93</f>
        <v>3000</v>
      </c>
      <c r="N93" s="51">
        <v>3000</v>
      </c>
      <c r="O93" s="51"/>
      <c r="P93" s="51">
        <f>Q93+R93</f>
        <v>3000</v>
      </c>
      <c r="Q93" s="51">
        <f>N93-K93</f>
        <v>3000</v>
      </c>
      <c r="R93" s="51">
        <f>O93-L93</f>
        <v>0</v>
      </c>
      <c r="S93" s="51">
        <f>T93+U93</f>
        <v>3000</v>
      </c>
      <c r="T93" s="51">
        <v>3000</v>
      </c>
      <c r="U93" s="93"/>
      <c r="V93" s="93">
        <f>W93+X93</f>
        <v>3000</v>
      </c>
      <c r="W93" s="51">
        <v>3000</v>
      </c>
      <c r="X93" s="54"/>
      <c r="Y93" s="155"/>
    </row>
    <row r="94" spans="1:25" ht="73.5" x14ac:dyDescent="0.15">
      <c r="A94" s="79"/>
      <c r="B94" s="58"/>
      <c r="C94" s="80"/>
      <c r="D94" s="58"/>
      <c r="E94" s="83" t="s">
        <v>419</v>
      </c>
      <c r="F94" s="60">
        <v>4637</v>
      </c>
      <c r="G94" s="50">
        <f t="shared" si="7"/>
        <v>100</v>
      </c>
      <c r="H94" s="51">
        <v>100</v>
      </c>
      <c r="I94" s="51"/>
      <c r="J94" s="50">
        <f>K94+L94</f>
        <v>2000</v>
      </c>
      <c r="K94" s="51">
        <v>2000</v>
      </c>
      <c r="L94" s="51"/>
      <c r="M94" s="51">
        <v>0</v>
      </c>
      <c r="N94" s="51">
        <v>0</v>
      </c>
      <c r="O94" s="51"/>
      <c r="P94" s="51">
        <f t="shared" si="9"/>
        <v>-2000</v>
      </c>
      <c r="Q94" s="51">
        <f t="shared" si="10"/>
        <v>-2000</v>
      </c>
      <c r="R94" s="51"/>
      <c r="S94" s="51"/>
      <c r="T94" s="51">
        <v>0</v>
      </c>
      <c r="U94" s="93"/>
      <c r="V94" s="93"/>
      <c r="W94" s="51">
        <v>0</v>
      </c>
      <c r="X94" s="54"/>
      <c r="Y94" s="155"/>
    </row>
    <row r="95" spans="1:25" ht="21" x14ac:dyDescent="0.15">
      <c r="A95" s="79"/>
      <c r="B95" s="58"/>
      <c r="C95" s="80"/>
      <c r="D95" s="58"/>
      <c r="E95" s="82" t="s">
        <v>335</v>
      </c>
      <c r="F95" s="60">
        <v>4657</v>
      </c>
      <c r="G95" s="50">
        <f t="shared" si="7"/>
        <v>0</v>
      </c>
      <c r="H95" s="51">
        <v>0</v>
      </c>
      <c r="I95" s="51"/>
      <c r="J95" s="50">
        <f>K95+L95</f>
        <v>0</v>
      </c>
      <c r="K95" s="51">
        <v>0</v>
      </c>
      <c r="L95" s="51"/>
      <c r="M95" s="51">
        <f t="shared" si="8"/>
        <v>0</v>
      </c>
      <c r="N95" s="51"/>
      <c r="O95" s="51"/>
      <c r="P95" s="51">
        <f t="shared" si="9"/>
        <v>0</v>
      </c>
      <c r="Q95" s="51">
        <f t="shared" si="10"/>
        <v>0</v>
      </c>
      <c r="R95" s="51">
        <f t="shared" si="10"/>
        <v>0</v>
      </c>
      <c r="S95" s="51">
        <f t="shared" si="11"/>
        <v>0</v>
      </c>
      <c r="T95" s="51"/>
      <c r="U95" s="93"/>
      <c r="V95" s="93">
        <f t="shared" si="12"/>
        <v>0</v>
      </c>
      <c r="W95" s="51"/>
      <c r="X95" s="54"/>
      <c r="Y95" s="155"/>
    </row>
    <row r="96" spans="1:25" ht="27" customHeight="1" x14ac:dyDescent="0.15">
      <c r="A96" s="79"/>
      <c r="B96" s="58"/>
      <c r="C96" s="80"/>
      <c r="D96" s="58"/>
      <c r="E96" s="81" t="s">
        <v>429</v>
      </c>
      <c r="F96" s="62" t="s">
        <v>336</v>
      </c>
      <c r="G96" s="50">
        <f t="shared" si="7"/>
        <v>1498.7</v>
      </c>
      <c r="H96" s="51">
        <v>1498.7</v>
      </c>
      <c r="I96" s="51"/>
      <c r="J96" s="50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93"/>
      <c r="V96" s="93"/>
      <c r="W96" s="51"/>
      <c r="X96" s="54"/>
      <c r="Y96" s="155"/>
    </row>
    <row r="97" spans="1:25" x14ac:dyDescent="0.15">
      <c r="A97" s="76" t="s">
        <v>213</v>
      </c>
      <c r="B97" s="58" t="s">
        <v>207</v>
      </c>
      <c r="C97" s="58" t="s">
        <v>205</v>
      </c>
      <c r="D97" s="58" t="s">
        <v>214</v>
      </c>
      <c r="E97" s="81" t="s">
        <v>215</v>
      </c>
      <c r="F97" s="62"/>
      <c r="G97" s="50"/>
      <c r="H97" s="51"/>
      <c r="I97" s="51"/>
      <c r="J97" s="50"/>
      <c r="K97" s="51"/>
      <c r="L97" s="51"/>
      <c r="M97" s="51">
        <f t="shared" si="8"/>
        <v>0</v>
      </c>
      <c r="N97" s="51"/>
      <c r="O97" s="51"/>
      <c r="P97" s="51">
        <f t="shared" si="9"/>
        <v>0</v>
      </c>
      <c r="Q97" s="51">
        <f t="shared" si="10"/>
        <v>0</v>
      </c>
      <c r="R97" s="51">
        <f t="shared" si="10"/>
        <v>0</v>
      </c>
      <c r="S97" s="51">
        <f t="shared" si="11"/>
        <v>0</v>
      </c>
      <c r="T97" s="51"/>
      <c r="U97" s="93"/>
      <c r="V97" s="93">
        <f t="shared" si="12"/>
        <v>0</v>
      </c>
      <c r="W97" s="51"/>
      <c r="X97" s="54"/>
      <c r="Y97" s="155"/>
    </row>
    <row r="98" spans="1:25" x14ac:dyDescent="0.15">
      <c r="A98" s="79"/>
      <c r="B98" s="80"/>
      <c r="C98" s="80"/>
      <c r="D98" s="55"/>
      <c r="E98" s="81" t="s">
        <v>5</v>
      </c>
      <c r="F98" s="55"/>
      <c r="G98" s="50"/>
      <c r="H98" s="51"/>
      <c r="I98" s="51"/>
      <c r="J98" s="50"/>
      <c r="K98" s="51"/>
      <c r="L98" s="51"/>
      <c r="M98" s="51">
        <f t="shared" si="8"/>
        <v>0</v>
      </c>
      <c r="N98" s="51"/>
      <c r="O98" s="51"/>
      <c r="P98" s="51">
        <f t="shared" si="9"/>
        <v>0</v>
      </c>
      <c r="Q98" s="51">
        <f t="shared" si="10"/>
        <v>0</v>
      </c>
      <c r="R98" s="51">
        <f t="shared" si="10"/>
        <v>0</v>
      </c>
      <c r="S98" s="51">
        <f t="shared" si="11"/>
        <v>0</v>
      </c>
      <c r="T98" s="51"/>
      <c r="U98" s="93"/>
      <c r="V98" s="93">
        <f t="shared" si="12"/>
        <v>0</v>
      </c>
      <c r="W98" s="51"/>
      <c r="X98" s="54"/>
      <c r="Y98" s="155"/>
    </row>
    <row r="99" spans="1:25" ht="31.5" x14ac:dyDescent="0.15">
      <c r="A99" s="13"/>
      <c r="B99" s="74"/>
      <c r="C99" s="74"/>
      <c r="D99" s="57"/>
      <c r="E99" s="30" t="s">
        <v>391</v>
      </c>
      <c r="F99" s="32"/>
      <c r="G99" s="50">
        <f t="shared" si="7"/>
        <v>173011</v>
      </c>
      <c r="H99" s="52">
        <f>H100</f>
        <v>0</v>
      </c>
      <c r="I99" s="52">
        <f>I101+I103+I102</f>
        <v>173011</v>
      </c>
      <c r="J99" s="50">
        <f>K99+L99</f>
        <v>436406.571</v>
      </c>
      <c r="K99" s="52"/>
      <c r="L99" s="52">
        <f>L101+L103+L102</f>
        <v>436406.571</v>
      </c>
      <c r="M99" s="51">
        <f t="shared" si="8"/>
        <v>128000</v>
      </c>
      <c r="N99" s="51"/>
      <c r="O99" s="52">
        <f>O101+O103+O102</f>
        <v>128000</v>
      </c>
      <c r="P99" s="51">
        <f t="shared" si="9"/>
        <v>-308406.571</v>
      </c>
      <c r="Q99" s="51">
        <f t="shared" si="10"/>
        <v>0</v>
      </c>
      <c r="R99" s="51">
        <f t="shared" si="10"/>
        <v>-308406.571</v>
      </c>
      <c r="S99" s="51">
        <f t="shared" si="11"/>
        <v>25000</v>
      </c>
      <c r="T99" s="51"/>
      <c r="U99" s="92">
        <f>U101</f>
        <v>25000</v>
      </c>
      <c r="V99" s="93">
        <f t="shared" si="12"/>
        <v>25000</v>
      </c>
      <c r="W99" s="51"/>
      <c r="X99" s="53">
        <f>X101</f>
        <v>25000</v>
      </c>
      <c r="Y99" s="155"/>
    </row>
    <row r="100" spans="1:25" ht="73.5" x14ac:dyDescent="0.15">
      <c r="A100" s="13"/>
      <c r="B100" s="74"/>
      <c r="C100" s="74"/>
      <c r="D100" s="57"/>
      <c r="E100" s="83" t="s">
        <v>419</v>
      </c>
      <c r="F100" s="60">
        <v>4637</v>
      </c>
      <c r="G100" s="50">
        <f t="shared" si="7"/>
        <v>0</v>
      </c>
      <c r="H100" s="52">
        <v>0</v>
      </c>
      <c r="I100" s="52"/>
      <c r="J100" s="50"/>
      <c r="K100" s="52"/>
      <c r="L100" s="52"/>
      <c r="M100" s="51">
        <f t="shared" si="8"/>
        <v>0</v>
      </c>
      <c r="N100" s="51"/>
      <c r="O100" s="51"/>
      <c r="P100" s="51">
        <f t="shared" si="9"/>
        <v>0</v>
      </c>
      <c r="Q100" s="51">
        <f t="shared" si="10"/>
        <v>0</v>
      </c>
      <c r="R100" s="51">
        <f t="shared" si="10"/>
        <v>0</v>
      </c>
      <c r="S100" s="51">
        <f t="shared" si="11"/>
        <v>0</v>
      </c>
      <c r="T100" s="51"/>
      <c r="U100" s="93"/>
      <c r="V100" s="93">
        <f t="shared" si="12"/>
        <v>0</v>
      </c>
      <c r="W100" s="51"/>
      <c r="X100" s="54"/>
      <c r="Y100" s="155"/>
    </row>
    <row r="101" spans="1:25" ht="31.5" x14ac:dyDescent="0.15">
      <c r="A101" s="13"/>
      <c r="B101" s="74"/>
      <c r="C101" s="74"/>
      <c r="D101" s="57"/>
      <c r="E101" s="82" t="s">
        <v>342</v>
      </c>
      <c r="F101" s="60" t="s">
        <v>341</v>
      </c>
      <c r="G101" s="50">
        <f t="shared" si="7"/>
        <v>173011</v>
      </c>
      <c r="H101" s="51"/>
      <c r="I101" s="51">
        <v>173011</v>
      </c>
      <c r="J101" s="50">
        <f>K101+L101</f>
        <v>433406.571</v>
      </c>
      <c r="K101" s="51"/>
      <c r="L101" s="51">
        <v>433406.571</v>
      </c>
      <c r="M101" s="51">
        <f t="shared" si="8"/>
        <v>125000</v>
      </c>
      <c r="N101" s="51"/>
      <c r="O101" s="51">
        <v>125000</v>
      </c>
      <c r="P101" s="51">
        <f t="shared" si="9"/>
        <v>-308406.571</v>
      </c>
      <c r="Q101" s="51">
        <f t="shared" si="10"/>
        <v>0</v>
      </c>
      <c r="R101" s="51">
        <f t="shared" si="10"/>
        <v>-308406.571</v>
      </c>
      <c r="S101" s="51">
        <f t="shared" si="11"/>
        <v>25000</v>
      </c>
      <c r="T101" s="51"/>
      <c r="U101" s="93">
        <v>25000</v>
      </c>
      <c r="V101" s="93">
        <f t="shared" si="12"/>
        <v>25000</v>
      </c>
      <c r="W101" s="51"/>
      <c r="X101" s="54">
        <v>25000</v>
      </c>
      <c r="Y101" s="155"/>
    </row>
    <row r="102" spans="1:25" ht="42" x14ac:dyDescent="0.15">
      <c r="A102" s="13"/>
      <c r="B102" s="74"/>
      <c r="C102" s="74"/>
      <c r="D102" s="57"/>
      <c r="E102" s="82" t="s">
        <v>344</v>
      </c>
      <c r="F102" s="60">
        <v>5113</v>
      </c>
      <c r="G102" s="50"/>
      <c r="H102" s="51"/>
      <c r="I102" s="51"/>
      <c r="J102" s="50"/>
      <c r="K102" s="51"/>
      <c r="L102" s="51">
        <v>0</v>
      </c>
      <c r="M102" s="51"/>
      <c r="N102" s="51"/>
      <c r="O102" s="51">
        <v>0</v>
      </c>
      <c r="P102" s="51"/>
      <c r="Q102" s="51"/>
      <c r="R102" s="51"/>
      <c r="S102" s="51"/>
      <c r="T102" s="51"/>
      <c r="U102" s="93"/>
      <c r="V102" s="93"/>
      <c r="W102" s="51"/>
      <c r="X102" s="54"/>
      <c r="Y102" s="155"/>
    </row>
    <row r="103" spans="1:25" ht="21" x14ac:dyDescent="0.15">
      <c r="A103" s="13"/>
      <c r="B103" s="74"/>
      <c r="C103" s="74"/>
      <c r="D103" s="57"/>
      <c r="E103" s="81" t="s">
        <v>412</v>
      </c>
      <c r="F103" s="60">
        <v>5129</v>
      </c>
      <c r="G103" s="50">
        <f t="shared" si="7"/>
        <v>0</v>
      </c>
      <c r="H103" s="51"/>
      <c r="I103" s="51"/>
      <c r="J103" s="50">
        <f>K103+L103</f>
        <v>3000</v>
      </c>
      <c r="K103" s="51"/>
      <c r="L103" s="51">
        <v>3000</v>
      </c>
      <c r="M103" s="51">
        <f t="shared" si="8"/>
        <v>3000</v>
      </c>
      <c r="N103" s="51"/>
      <c r="O103" s="51">
        <v>3000</v>
      </c>
      <c r="P103" s="51">
        <f t="shared" si="9"/>
        <v>0</v>
      </c>
      <c r="Q103" s="51">
        <f t="shared" si="10"/>
        <v>0</v>
      </c>
      <c r="R103" s="51">
        <f t="shared" si="10"/>
        <v>0</v>
      </c>
      <c r="S103" s="51">
        <f t="shared" si="11"/>
        <v>0</v>
      </c>
      <c r="T103" s="51"/>
      <c r="U103" s="93"/>
      <c r="V103" s="93">
        <f t="shared" si="12"/>
        <v>0</v>
      </c>
      <c r="W103" s="51"/>
      <c r="X103" s="54"/>
      <c r="Y103" s="155"/>
    </row>
    <row r="104" spans="1:25" x14ac:dyDescent="0.15">
      <c r="A104" s="13" t="s">
        <v>216</v>
      </c>
      <c r="B104" s="74" t="s">
        <v>207</v>
      </c>
      <c r="C104" s="74" t="s">
        <v>200</v>
      </c>
      <c r="D104" s="57" t="s">
        <v>190</v>
      </c>
      <c r="E104" s="30" t="s">
        <v>217</v>
      </c>
      <c r="F104" s="32"/>
      <c r="G104" s="50">
        <f t="shared" si="7"/>
        <v>2203180.0999999996</v>
      </c>
      <c r="H104" s="52">
        <f>H106+H113</f>
        <v>0</v>
      </c>
      <c r="I104" s="52">
        <f>I106+I114</f>
        <v>2203180.0999999996</v>
      </c>
      <c r="J104" s="50">
        <f>K104+L104</f>
        <v>3048035.4545</v>
      </c>
      <c r="K104" s="52"/>
      <c r="L104" s="52">
        <f>L106+L113</f>
        <v>3048035.4545</v>
      </c>
      <c r="M104" s="51">
        <f t="shared" si="8"/>
        <v>1892000</v>
      </c>
      <c r="N104" s="51"/>
      <c r="O104" s="52">
        <f>O106+O113</f>
        <v>1892000</v>
      </c>
      <c r="P104" s="51">
        <f t="shared" si="9"/>
        <v>-1156035.4545</v>
      </c>
      <c r="Q104" s="51">
        <f t="shared" si="10"/>
        <v>0</v>
      </c>
      <c r="R104" s="51">
        <f t="shared" si="10"/>
        <v>-1156035.4545</v>
      </c>
      <c r="S104" s="51">
        <f t="shared" si="11"/>
        <v>1107000</v>
      </c>
      <c r="T104" s="51"/>
      <c r="U104" s="92">
        <f>U106+U113</f>
        <v>1107000</v>
      </c>
      <c r="V104" s="93">
        <f t="shared" si="12"/>
        <v>809000</v>
      </c>
      <c r="W104" s="51"/>
      <c r="X104" s="53">
        <f>X106+X113</f>
        <v>809000</v>
      </c>
      <c r="Y104" s="155"/>
    </row>
    <row r="105" spans="1:25" x14ac:dyDescent="0.15">
      <c r="A105" s="79"/>
      <c r="B105" s="80"/>
      <c r="C105" s="80"/>
      <c r="D105" s="55"/>
      <c r="E105" s="81" t="s">
        <v>195</v>
      </c>
      <c r="F105" s="55"/>
      <c r="G105" s="50"/>
      <c r="H105" s="51"/>
      <c r="I105" s="51"/>
      <c r="J105" s="50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93"/>
      <c r="V105" s="93"/>
      <c r="W105" s="51"/>
      <c r="X105" s="54"/>
      <c r="Y105" s="155"/>
    </row>
    <row r="106" spans="1:25" ht="21" x14ac:dyDescent="0.15">
      <c r="A106" s="78" t="s">
        <v>218</v>
      </c>
      <c r="B106" s="60" t="s">
        <v>207</v>
      </c>
      <c r="C106" s="60" t="s">
        <v>200</v>
      </c>
      <c r="D106" s="60" t="s">
        <v>193</v>
      </c>
      <c r="E106" s="82" t="s">
        <v>219</v>
      </c>
      <c r="F106" s="57"/>
      <c r="G106" s="50">
        <f t="shared" si="7"/>
        <v>2150413.2999999998</v>
      </c>
      <c r="H106" s="52">
        <f>H107</f>
        <v>0</v>
      </c>
      <c r="I106" s="51">
        <f>I109+I108+I110</f>
        <v>2150413.2999999998</v>
      </c>
      <c r="J106" s="50">
        <f>K106+L106+J110</f>
        <v>2918035.4545</v>
      </c>
      <c r="K106" s="51"/>
      <c r="L106" s="52">
        <f>L108+L109+L110</f>
        <v>2918035.4545</v>
      </c>
      <c r="M106" s="51">
        <f t="shared" si="8"/>
        <v>1892000</v>
      </c>
      <c r="N106" s="51"/>
      <c r="O106" s="52">
        <f>O108+O109+O110</f>
        <v>1892000</v>
      </c>
      <c r="P106" s="51"/>
      <c r="Q106" s="51">
        <f t="shared" si="10"/>
        <v>0</v>
      </c>
      <c r="R106" s="51">
        <f t="shared" si="10"/>
        <v>-1026035.4545</v>
      </c>
      <c r="S106" s="51">
        <f t="shared" si="11"/>
        <v>727000</v>
      </c>
      <c r="T106" s="51"/>
      <c r="U106" s="92">
        <f>U108+U109</f>
        <v>727000</v>
      </c>
      <c r="V106" s="93">
        <f t="shared" si="12"/>
        <v>627000</v>
      </c>
      <c r="W106" s="51"/>
      <c r="X106" s="53">
        <f>X108+X109</f>
        <v>627000</v>
      </c>
      <c r="Y106" s="155"/>
    </row>
    <row r="107" spans="1:25" ht="73.5" x14ac:dyDescent="0.15">
      <c r="A107" s="79"/>
      <c r="B107" s="80"/>
      <c r="C107" s="80"/>
      <c r="D107" s="55"/>
      <c r="E107" s="83" t="s">
        <v>419</v>
      </c>
      <c r="F107" s="60">
        <v>4637</v>
      </c>
      <c r="G107" s="50">
        <f t="shared" si="7"/>
        <v>0</v>
      </c>
      <c r="H107" s="51">
        <v>0</v>
      </c>
      <c r="I107" s="51"/>
      <c r="J107" s="50"/>
      <c r="K107" s="51"/>
      <c r="L107" s="51"/>
      <c r="M107" s="51">
        <f t="shared" si="8"/>
        <v>0</v>
      </c>
      <c r="N107" s="51"/>
      <c r="O107" s="51"/>
      <c r="P107" s="51">
        <f t="shared" si="9"/>
        <v>0</v>
      </c>
      <c r="Q107" s="51">
        <f t="shared" si="10"/>
        <v>0</v>
      </c>
      <c r="R107" s="51">
        <f t="shared" si="10"/>
        <v>0</v>
      </c>
      <c r="S107" s="51">
        <f t="shared" si="11"/>
        <v>0</v>
      </c>
      <c r="T107" s="51"/>
      <c r="U107" s="93"/>
      <c r="V107" s="93">
        <f t="shared" si="12"/>
        <v>0</v>
      </c>
      <c r="W107" s="51"/>
      <c r="X107" s="54"/>
      <c r="Y107" s="155"/>
    </row>
    <row r="108" spans="1:25" ht="31.5" x14ac:dyDescent="0.15">
      <c r="A108" s="79"/>
      <c r="B108" s="80"/>
      <c r="C108" s="80"/>
      <c r="D108" s="55"/>
      <c r="E108" s="82" t="s">
        <v>342</v>
      </c>
      <c r="F108" s="60" t="s">
        <v>341</v>
      </c>
      <c r="G108" s="50">
        <f t="shared" si="7"/>
        <v>0</v>
      </c>
      <c r="H108" s="51"/>
      <c r="I108" s="51"/>
      <c r="J108" s="50">
        <f>K108+L108</f>
        <v>100000</v>
      </c>
      <c r="K108" s="51"/>
      <c r="L108" s="51">
        <v>100000</v>
      </c>
      <c r="M108" s="51">
        <f t="shared" si="8"/>
        <v>0</v>
      </c>
      <c r="N108" s="51"/>
      <c r="O108" s="51">
        <v>0</v>
      </c>
      <c r="P108" s="51">
        <f t="shared" si="9"/>
        <v>-100000</v>
      </c>
      <c r="Q108" s="51">
        <f t="shared" si="10"/>
        <v>0</v>
      </c>
      <c r="R108" s="51">
        <f t="shared" si="10"/>
        <v>-100000</v>
      </c>
      <c r="S108" s="51">
        <f t="shared" si="11"/>
        <v>627000</v>
      </c>
      <c r="T108" s="51"/>
      <c r="U108" s="93">
        <v>627000</v>
      </c>
      <c r="V108" s="93">
        <f t="shared" si="12"/>
        <v>562000</v>
      </c>
      <c r="W108" s="51"/>
      <c r="X108" s="54">
        <v>562000</v>
      </c>
      <c r="Y108" s="155"/>
    </row>
    <row r="109" spans="1:25" ht="42" x14ac:dyDescent="0.15">
      <c r="A109" s="13"/>
      <c r="B109" s="74"/>
      <c r="C109" s="74"/>
      <c r="D109" s="57"/>
      <c r="E109" s="82" t="s">
        <v>344</v>
      </c>
      <c r="F109" s="60" t="s">
        <v>343</v>
      </c>
      <c r="G109" s="50">
        <f t="shared" si="7"/>
        <v>2150413.2999999998</v>
      </c>
      <c r="H109" s="51"/>
      <c r="I109" s="51">
        <v>2150413.2999999998</v>
      </c>
      <c r="J109" s="50">
        <f>K109+L109</f>
        <v>2818035.4545</v>
      </c>
      <c r="K109" s="51"/>
      <c r="L109" s="51">
        <v>2818035.4545</v>
      </c>
      <c r="M109" s="51">
        <f t="shared" si="8"/>
        <v>1892000</v>
      </c>
      <c r="N109" s="51"/>
      <c r="O109" s="51">
        <v>1892000</v>
      </c>
      <c r="P109" s="51">
        <f t="shared" si="9"/>
        <v>-926035.45449999999</v>
      </c>
      <c r="Q109" s="51">
        <f t="shared" si="10"/>
        <v>0</v>
      </c>
      <c r="R109" s="51">
        <f t="shared" si="10"/>
        <v>-926035.45449999999</v>
      </c>
      <c r="S109" s="51">
        <f t="shared" si="11"/>
        <v>100000</v>
      </c>
      <c r="T109" s="51"/>
      <c r="U109" s="93">
        <v>100000</v>
      </c>
      <c r="V109" s="93">
        <f t="shared" si="12"/>
        <v>65000</v>
      </c>
      <c r="W109" s="51"/>
      <c r="X109" s="54">
        <v>65000</v>
      </c>
      <c r="Y109" s="155"/>
    </row>
    <row r="110" spans="1:25" ht="21" x14ac:dyDescent="0.15">
      <c r="A110" s="13"/>
      <c r="B110" s="74"/>
      <c r="C110" s="74"/>
      <c r="D110" s="57"/>
      <c r="E110" s="82" t="s">
        <v>420</v>
      </c>
      <c r="F110" s="60">
        <v>5221</v>
      </c>
      <c r="G110" s="50"/>
      <c r="H110" s="51"/>
      <c r="I110" s="51"/>
      <c r="J110" s="50">
        <f>L110</f>
        <v>0</v>
      </c>
      <c r="K110" s="51"/>
      <c r="L110" s="51">
        <v>0</v>
      </c>
      <c r="M110" s="51"/>
      <c r="N110" s="51"/>
      <c r="O110" s="51">
        <v>0</v>
      </c>
      <c r="P110" s="51"/>
      <c r="Q110" s="51"/>
      <c r="R110" s="51"/>
      <c r="S110" s="51"/>
      <c r="T110" s="51"/>
      <c r="U110" s="93"/>
      <c r="V110" s="93"/>
      <c r="W110" s="51"/>
      <c r="X110" s="54"/>
      <c r="Y110" s="155"/>
    </row>
    <row r="111" spans="1:25" ht="21" x14ac:dyDescent="0.15">
      <c r="A111" s="76" t="s">
        <v>220</v>
      </c>
      <c r="B111" s="58" t="s">
        <v>207</v>
      </c>
      <c r="C111" s="58" t="s">
        <v>200</v>
      </c>
      <c r="D111" s="58" t="s">
        <v>200</v>
      </c>
      <c r="E111" s="81" t="s">
        <v>221</v>
      </c>
      <c r="F111" s="55"/>
      <c r="G111" s="50"/>
      <c r="H111" s="51"/>
      <c r="I111" s="51"/>
      <c r="J111" s="50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93"/>
      <c r="V111" s="93"/>
      <c r="W111" s="51"/>
      <c r="X111" s="54"/>
      <c r="Y111" s="155"/>
    </row>
    <row r="112" spans="1:25" x14ac:dyDescent="0.15">
      <c r="A112" s="79"/>
      <c r="B112" s="80"/>
      <c r="C112" s="80"/>
      <c r="D112" s="55"/>
      <c r="E112" s="81" t="s">
        <v>5</v>
      </c>
      <c r="F112" s="55"/>
      <c r="G112" s="50"/>
      <c r="H112" s="51"/>
      <c r="I112" s="51"/>
      <c r="J112" s="50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93"/>
      <c r="V112" s="93"/>
      <c r="W112" s="51"/>
      <c r="X112" s="54"/>
      <c r="Y112" s="155"/>
    </row>
    <row r="113" spans="1:25" ht="31.5" x14ac:dyDescent="0.15">
      <c r="A113" s="13"/>
      <c r="B113" s="74"/>
      <c r="C113" s="74"/>
      <c r="D113" s="57"/>
      <c r="E113" s="30" t="s">
        <v>421</v>
      </c>
      <c r="F113" s="32"/>
      <c r="G113" s="50">
        <f t="shared" si="7"/>
        <v>52766.8</v>
      </c>
      <c r="H113" s="52"/>
      <c r="I113" s="52">
        <f>I114</f>
        <v>52766.8</v>
      </c>
      <c r="J113" s="50">
        <f>K113+L113</f>
        <v>130000</v>
      </c>
      <c r="K113" s="52"/>
      <c r="L113" s="52">
        <f>L114+L115</f>
        <v>130000</v>
      </c>
      <c r="M113" s="51">
        <f t="shared" si="8"/>
        <v>0</v>
      </c>
      <c r="N113" s="51"/>
      <c r="O113" s="51">
        <f>O114+O115</f>
        <v>0</v>
      </c>
      <c r="P113" s="51">
        <f t="shared" si="9"/>
        <v>-130000</v>
      </c>
      <c r="Q113" s="51">
        <f t="shared" si="10"/>
        <v>0</v>
      </c>
      <c r="R113" s="51">
        <f t="shared" si="10"/>
        <v>-130000</v>
      </c>
      <c r="S113" s="51">
        <f t="shared" si="11"/>
        <v>380000</v>
      </c>
      <c r="T113" s="51"/>
      <c r="U113" s="93">
        <f>U114</f>
        <v>380000</v>
      </c>
      <c r="V113" s="93">
        <f t="shared" si="12"/>
        <v>182000</v>
      </c>
      <c r="W113" s="51"/>
      <c r="X113" s="156">
        <f>X114</f>
        <v>182000</v>
      </c>
      <c r="Y113" s="155"/>
    </row>
    <row r="114" spans="1:25" ht="31.5" x14ac:dyDescent="0.15">
      <c r="A114" s="13"/>
      <c r="B114" s="74"/>
      <c r="C114" s="74"/>
      <c r="D114" s="57"/>
      <c r="E114" s="82" t="s">
        <v>342</v>
      </c>
      <c r="F114" s="60" t="s">
        <v>341</v>
      </c>
      <c r="G114" s="50">
        <f t="shared" si="7"/>
        <v>52766.8</v>
      </c>
      <c r="H114" s="51"/>
      <c r="I114" s="51">
        <v>52766.8</v>
      </c>
      <c r="J114" s="50">
        <f>K114+L114</f>
        <v>130000</v>
      </c>
      <c r="K114" s="51"/>
      <c r="L114" s="51">
        <v>130000</v>
      </c>
      <c r="M114" s="51"/>
      <c r="N114" s="51"/>
      <c r="O114" s="51">
        <v>0</v>
      </c>
      <c r="P114" s="51">
        <f t="shared" si="9"/>
        <v>-130000</v>
      </c>
      <c r="Q114" s="51">
        <f t="shared" si="10"/>
        <v>0</v>
      </c>
      <c r="R114" s="51">
        <f t="shared" si="10"/>
        <v>-130000</v>
      </c>
      <c r="S114" s="51">
        <f t="shared" si="11"/>
        <v>380000</v>
      </c>
      <c r="T114" s="51"/>
      <c r="U114" s="92">
        <v>380000</v>
      </c>
      <c r="V114" s="93">
        <f t="shared" si="12"/>
        <v>182000</v>
      </c>
      <c r="W114" s="51"/>
      <c r="X114" s="157">
        <v>182000</v>
      </c>
      <c r="Y114" s="155"/>
    </row>
    <row r="115" spans="1:25" ht="42" x14ac:dyDescent="0.15">
      <c r="A115" s="13"/>
      <c r="B115" s="74"/>
      <c r="C115" s="74"/>
      <c r="D115" s="57"/>
      <c r="E115" s="82" t="s">
        <v>344</v>
      </c>
      <c r="F115" s="60">
        <v>5113</v>
      </c>
      <c r="G115" s="50"/>
      <c r="H115" s="51"/>
      <c r="I115" s="51"/>
      <c r="J115" s="50"/>
      <c r="K115" s="51"/>
      <c r="L115" s="51">
        <v>0</v>
      </c>
      <c r="M115" s="51"/>
      <c r="N115" s="51"/>
      <c r="O115" s="51">
        <v>0</v>
      </c>
      <c r="P115" s="51"/>
      <c r="Q115" s="51"/>
      <c r="R115" s="51"/>
      <c r="S115" s="51"/>
      <c r="T115" s="51"/>
      <c r="U115" s="92"/>
      <c r="V115" s="93"/>
      <c r="W115" s="51"/>
      <c r="X115" s="157"/>
      <c r="Y115" s="155"/>
    </row>
    <row r="116" spans="1:25" ht="136.5" customHeight="1" x14ac:dyDescent="0.15">
      <c r="A116" s="13" t="s">
        <v>223</v>
      </c>
      <c r="B116" s="74" t="s">
        <v>207</v>
      </c>
      <c r="C116" s="74" t="s">
        <v>224</v>
      </c>
      <c r="D116" s="57" t="s">
        <v>190</v>
      </c>
      <c r="E116" s="30" t="s">
        <v>225</v>
      </c>
      <c r="F116" s="32"/>
      <c r="G116" s="50">
        <f t="shared" si="7"/>
        <v>-2263100.4360000002</v>
      </c>
      <c r="H116" s="52"/>
      <c r="I116" s="52">
        <f>I118</f>
        <v>-2263100.4360000002</v>
      </c>
      <c r="J116" s="50">
        <f>K116+L116</f>
        <v>-3806700</v>
      </c>
      <c r="K116" s="52"/>
      <c r="L116" s="52">
        <f>L118</f>
        <v>-3806700</v>
      </c>
      <c r="M116" s="51">
        <f t="shared" si="8"/>
        <v>-1736750</v>
      </c>
      <c r="N116" s="51"/>
      <c r="O116" s="51">
        <f>O118</f>
        <v>-1736750</v>
      </c>
      <c r="P116" s="51">
        <f t="shared" si="9"/>
        <v>2069950</v>
      </c>
      <c r="Q116" s="51">
        <f t="shared" si="10"/>
        <v>0</v>
      </c>
      <c r="R116" s="51">
        <f t="shared" si="10"/>
        <v>2069950</v>
      </c>
      <c r="S116" s="51">
        <f t="shared" si="11"/>
        <v>-1395000</v>
      </c>
      <c r="T116" s="51"/>
      <c r="U116" s="92">
        <v>-1395000</v>
      </c>
      <c r="V116" s="93">
        <f t="shared" si="12"/>
        <v>-880000</v>
      </c>
      <c r="W116" s="51"/>
      <c r="X116" s="157">
        <v>-880000</v>
      </c>
      <c r="Y116" s="195" t="s">
        <v>457</v>
      </c>
    </row>
    <row r="117" spans="1:25" x14ac:dyDescent="0.15">
      <c r="A117" s="79"/>
      <c r="B117" s="80"/>
      <c r="C117" s="80"/>
      <c r="D117" s="55"/>
      <c r="E117" s="81" t="s">
        <v>195</v>
      </c>
      <c r="F117" s="55"/>
      <c r="G117" s="50"/>
      <c r="H117" s="51"/>
      <c r="I117" s="51"/>
      <c r="J117" s="50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93"/>
      <c r="V117" s="93"/>
      <c r="W117" s="51"/>
      <c r="X117" s="156"/>
      <c r="Y117" s="196"/>
    </row>
    <row r="118" spans="1:25" ht="42" x14ac:dyDescent="0.15">
      <c r="A118" s="76" t="s">
        <v>226</v>
      </c>
      <c r="B118" s="58" t="s">
        <v>207</v>
      </c>
      <c r="C118" s="58" t="s">
        <v>224</v>
      </c>
      <c r="D118" s="58" t="s">
        <v>193</v>
      </c>
      <c r="E118" s="81" t="s">
        <v>225</v>
      </c>
      <c r="F118" s="55"/>
      <c r="G118" s="50">
        <f t="shared" si="7"/>
        <v>-2263100.4360000002</v>
      </c>
      <c r="H118" s="51"/>
      <c r="I118" s="51">
        <v>-2263100.4360000002</v>
      </c>
      <c r="J118" s="50">
        <f>K118+L118</f>
        <v>-3806700</v>
      </c>
      <c r="K118" s="51"/>
      <c r="L118" s="51">
        <v>-3806700</v>
      </c>
      <c r="M118" s="51">
        <f t="shared" si="8"/>
        <v>-1736750</v>
      </c>
      <c r="N118" s="51"/>
      <c r="O118" s="51">
        <v>-1736750</v>
      </c>
      <c r="P118" s="51">
        <f t="shared" si="9"/>
        <v>2069950</v>
      </c>
      <c r="Q118" s="51">
        <f t="shared" si="10"/>
        <v>0</v>
      </c>
      <c r="R118" s="51">
        <f t="shared" si="10"/>
        <v>2069950</v>
      </c>
      <c r="S118" s="51">
        <f t="shared" si="11"/>
        <v>-1395000</v>
      </c>
      <c r="T118" s="51"/>
      <c r="U118" s="93">
        <v>-1395000</v>
      </c>
      <c r="V118" s="93">
        <f t="shared" si="12"/>
        <v>-880000</v>
      </c>
      <c r="W118" s="51"/>
      <c r="X118" s="156">
        <v>-880000</v>
      </c>
      <c r="Y118" s="197"/>
    </row>
    <row r="119" spans="1:25" x14ac:dyDescent="0.15">
      <c r="A119" s="79"/>
      <c r="B119" s="80"/>
      <c r="C119" s="80"/>
      <c r="D119" s="55"/>
      <c r="E119" s="81" t="s">
        <v>5</v>
      </c>
      <c r="F119" s="55"/>
      <c r="G119" s="50"/>
      <c r="H119" s="51"/>
      <c r="I119" s="51"/>
      <c r="J119" s="50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93"/>
      <c r="V119" s="93"/>
      <c r="W119" s="51"/>
      <c r="X119" s="156"/>
      <c r="Y119" s="155"/>
    </row>
    <row r="120" spans="1:25" ht="31.5" x14ac:dyDescent="0.15">
      <c r="A120" s="13" t="s">
        <v>227</v>
      </c>
      <c r="B120" s="74" t="s">
        <v>228</v>
      </c>
      <c r="C120" s="74" t="s">
        <v>190</v>
      </c>
      <c r="D120" s="57" t="s">
        <v>190</v>
      </c>
      <c r="E120" s="30" t="s">
        <v>229</v>
      </c>
      <c r="F120" s="32"/>
      <c r="G120" s="50">
        <f t="shared" si="7"/>
        <v>266539.2</v>
      </c>
      <c r="H120" s="52">
        <f>H122+H132</f>
        <v>245908</v>
      </c>
      <c r="I120" s="52">
        <f>I122+I132</f>
        <v>20631.199999999997</v>
      </c>
      <c r="J120" s="50">
        <f>K120+L120</f>
        <v>489900</v>
      </c>
      <c r="K120" s="52">
        <f>K122</f>
        <v>238900</v>
      </c>
      <c r="L120" s="52">
        <f>L122+L132</f>
        <v>251000</v>
      </c>
      <c r="M120" s="51">
        <f t="shared" si="8"/>
        <v>472000</v>
      </c>
      <c r="N120" s="52">
        <f>N122</f>
        <v>240000</v>
      </c>
      <c r="O120" s="52">
        <f>O122+O132</f>
        <v>232000</v>
      </c>
      <c r="P120" s="51">
        <f t="shared" si="9"/>
        <v>-17900</v>
      </c>
      <c r="Q120" s="51">
        <f t="shared" si="10"/>
        <v>1100</v>
      </c>
      <c r="R120" s="51">
        <f t="shared" si="10"/>
        <v>-19000</v>
      </c>
      <c r="S120" s="51">
        <f t="shared" si="11"/>
        <v>430000</v>
      </c>
      <c r="T120" s="52">
        <f>T122</f>
        <v>250000</v>
      </c>
      <c r="U120" s="93">
        <f>U132</f>
        <v>180000</v>
      </c>
      <c r="V120" s="93">
        <f t="shared" si="12"/>
        <v>275000</v>
      </c>
      <c r="W120" s="52">
        <f>W122</f>
        <v>250000</v>
      </c>
      <c r="X120" s="157">
        <f>X132</f>
        <v>25000</v>
      </c>
      <c r="Y120" s="155"/>
    </row>
    <row r="121" spans="1:25" x14ac:dyDescent="0.15">
      <c r="A121" s="79"/>
      <c r="B121" s="80"/>
      <c r="C121" s="80"/>
      <c r="D121" s="55"/>
      <c r="E121" s="81" t="s">
        <v>5</v>
      </c>
      <c r="F121" s="55"/>
      <c r="G121" s="50"/>
      <c r="H121" s="51"/>
      <c r="I121" s="51"/>
      <c r="J121" s="50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93"/>
      <c r="V121" s="93"/>
      <c r="W121" s="51"/>
      <c r="X121" s="54"/>
      <c r="Y121" s="155"/>
    </row>
    <row r="122" spans="1:25" x14ac:dyDescent="0.15">
      <c r="A122" s="13" t="s">
        <v>230</v>
      </c>
      <c r="B122" s="74" t="s">
        <v>228</v>
      </c>
      <c r="C122" s="74" t="s">
        <v>193</v>
      </c>
      <c r="D122" s="57" t="s">
        <v>190</v>
      </c>
      <c r="E122" s="30" t="s">
        <v>231</v>
      </c>
      <c r="F122" s="32"/>
      <c r="G122" s="50">
        <f t="shared" si="7"/>
        <v>251124.4</v>
      </c>
      <c r="H122" s="52">
        <f>H124</f>
        <v>245908</v>
      </c>
      <c r="I122" s="52">
        <f>I124</f>
        <v>5216.3999999999996</v>
      </c>
      <c r="J122" s="50">
        <f>K122+L122</f>
        <v>244900</v>
      </c>
      <c r="K122" s="51">
        <f>K126</f>
        <v>238900</v>
      </c>
      <c r="L122" s="52">
        <f>L126</f>
        <v>6000</v>
      </c>
      <c r="M122" s="51">
        <f t="shared" si="8"/>
        <v>247000</v>
      </c>
      <c r="N122" s="51">
        <v>240000</v>
      </c>
      <c r="O122" s="51">
        <f>O130</f>
        <v>7000</v>
      </c>
      <c r="P122" s="51">
        <f t="shared" si="9"/>
        <v>2100</v>
      </c>
      <c r="Q122" s="51">
        <f t="shared" si="10"/>
        <v>1100</v>
      </c>
      <c r="R122" s="51">
        <f t="shared" si="10"/>
        <v>1000</v>
      </c>
      <c r="S122" s="51">
        <f t="shared" si="11"/>
        <v>250000</v>
      </c>
      <c r="T122" s="51">
        <v>250000</v>
      </c>
      <c r="U122" s="93"/>
      <c r="V122" s="93">
        <f t="shared" si="12"/>
        <v>250000</v>
      </c>
      <c r="W122" s="51">
        <v>250000</v>
      </c>
      <c r="X122" s="54"/>
      <c r="Y122" s="155"/>
    </row>
    <row r="123" spans="1:25" x14ac:dyDescent="0.15">
      <c r="A123" s="79"/>
      <c r="B123" s="80"/>
      <c r="C123" s="80"/>
      <c r="D123" s="55"/>
      <c r="E123" s="81" t="s">
        <v>195</v>
      </c>
      <c r="F123" s="55"/>
      <c r="G123" s="50"/>
      <c r="H123" s="51"/>
      <c r="I123" s="51"/>
      <c r="J123" s="50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93"/>
      <c r="V123" s="93"/>
      <c r="W123" s="51"/>
      <c r="X123" s="54"/>
      <c r="Y123" s="155"/>
    </row>
    <row r="124" spans="1:25" x14ac:dyDescent="0.15">
      <c r="A124" s="76" t="s">
        <v>232</v>
      </c>
      <c r="B124" s="58" t="s">
        <v>228</v>
      </c>
      <c r="C124" s="58" t="s">
        <v>193</v>
      </c>
      <c r="D124" s="58" t="s">
        <v>193</v>
      </c>
      <c r="E124" s="81" t="s">
        <v>231</v>
      </c>
      <c r="F124" s="55"/>
      <c r="G124" s="50">
        <f>H124+I124</f>
        <v>251124.4</v>
      </c>
      <c r="H124" s="51">
        <f>H128+H129</f>
        <v>245908</v>
      </c>
      <c r="I124" s="51">
        <f>I130</f>
        <v>5216.3999999999996</v>
      </c>
      <c r="J124" s="50">
        <f>K124+L124</f>
        <v>0</v>
      </c>
      <c r="K124" s="51"/>
      <c r="L124" s="51"/>
      <c r="M124" s="51">
        <f>N124+O124</f>
        <v>247000</v>
      </c>
      <c r="N124" s="51">
        <v>240000</v>
      </c>
      <c r="O124" s="51">
        <f>O126</f>
        <v>7000</v>
      </c>
      <c r="P124" s="51">
        <f t="shared" si="9"/>
        <v>247000</v>
      </c>
      <c r="Q124" s="51">
        <f t="shared" si="10"/>
        <v>240000</v>
      </c>
      <c r="R124" s="51">
        <f t="shared" si="10"/>
        <v>7000</v>
      </c>
      <c r="S124" s="51">
        <f t="shared" si="11"/>
        <v>250000</v>
      </c>
      <c r="T124" s="51">
        <f>T127</f>
        <v>250000</v>
      </c>
      <c r="U124" s="93"/>
      <c r="V124" s="93">
        <f t="shared" si="12"/>
        <v>250000</v>
      </c>
      <c r="W124" s="51">
        <f>W127</f>
        <v>250000</v>
      </c>
      <c r="X124" s="54"/>
      <c r="Y124" s="155"/>
    </row>
    <row r="125" spans="1:25" x14ac:dyDescent="0.15">
      <c r="A125" s="79"/>
      <c r="B125" s="80"/>
      <c r="C125" s="80"/>
      <c r="D125" s="55"/>
      <c r="E125" s="81" t="s">
        <v>5</v>
      </c>
      <c r="F125" s="55"/>
      <c r="G125" s="50"/>
      <c r="H125" s="51"/>
      <c r="I125" s="51"/>
      <c r="J125" s="50"/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93"/>
      <c r="V125" s="93"/>
      <c r="W125" s="51"/>
      <c r="X125" s="54"/>
      <c r="Y125" s="155"/>
    </row>
    <row r="126" spans="1:25" ht="31.5" x14ac:dyDescent="0.15">
      <c r="A126" s="13"/>
      <c r="B126" s="74"/>
      <c r="C126" s="74"/>
      <c r="D126" s="57"/>
      <c r="E126" s="30" t="s">
        <v>392</v>
      </c>
      <c r="F126" s="32"/>
      <c r="G126" s="50">
        <f t="shared" si="7"/>
        <v>0</v>
      </c>
      <c r="H126" s="52"/>
      <c r="I126" s="52"/>
      <c r="J126" s="50">
        <f>K126+L126</f>
        <v>244900</v>
      </c>
      <c r="K126" s="52">
        <f>K128+K130</f>
        <v>238900</v>
      </c>
      <c r="L126" s="52">
        <f>L130</f>
        <v>6000</v>
      </c>
      <c r="M126" s="51">
        <f t="shared" si="8"/>
        <v>7000</v>
      </c>
      <c r="N126" s="51"/>
      <c r="O126" s="51">
        <f>O130</f>
        <v>7000</v>
      </c>
      <c r="P126" s="51">
        <f t="shared" si="9"/>
        <v>-237900</v>
      </c>
      <c r="Q126" s="51">
        <f t="shared" si="10"/>
        <v>-238900</v>
      </c>
      <c r="R126" s="51">
        <f t="shared" si="10"/>
        <v>1000</v>
      </c>
      <c r="S126" s="51">
        <f t="shared" si="11"/>
        <v>0</v>
      </c>
      <c r="T126" s="51"/>
      <c r="U126" s="93"/>
      <c r="V126" s="93">
        <f t="shared" si="12"/>
        <v>0</v>
      </c>
      <c r="W126" s="51"/>
      <c r="X126" s="54"/>
      <c r="Y126" s="155"/>
    </row>
    <row r="127" spans="1:25" ht="63" x14ac:dyDescent="0.15">
      <c r="A127" s="79"/>
      <c r="B127" s="58"/>
      <c r="C127" s="80"/>
      <c r="D127" s="58"/>
      <c r="E127" s="83" t="s">
        <v>449</v>
      </c>
      <c r="F127" s="60">
        <v>4511</v>
      </c>
      <c r="G127" s="50"/>
      <c r="H127" s="51"/>
      <c r="I127" s="51"/>
      <c r="J127" s="50"/>
      <c r="K127" s="51"/>
      <c r="L127" s="51"/>
      <c r="M127" s="51">
        <f t="shared" si="8"/>
        <v>240000</v>
      </c>
      <c r="N127" s="51">
        <v>240000</v>
      </c>
      <c r="O127" s="51"/>
      <c r="P127" s="51">
        <f t="shared" si="9"/>
        <v>240000</v>
      </c>
      <c r="Q127" s="51">
        <f t="shared" si="10"/>
        <v>240000</v>
      </c>
      <c r="R127" s="51"/>
      <c r="S127" s="51">
        <f>T127</f>
        <v>250000</v>
      </c>
      <c r="T127" s="51">
        <v>250000</v>
      </c>
      <c r="U127" s="93"/>
      <c r="V127" s="93"/>
      <c r="W127" s="51">
        <v>250000</v>
      </c>
      <c r="X127" s="54"/>
      <c r="Y127" s="155"/>
    </row>
    <row r="128" spans="1:25" ht="73.5" x14ac:dyDescent="0.15">
      <c r="A128" s="79"/>
      <c r="B128" s="80"/>
      <c r="C128" s="80"/>
      <c r="D128" s="55"/>
      <c r="E128" s="83" t="s">
        <v>419</v>
      </c>
      <c r="F128" s="58">
        <v>4637</v>
      </c>
      <c r="G128" s="50">
        <f t="shared" si="7"/>
        <v>245410</v>
      </c>
      <c r="H128" s="51">
        <v>245410</v>
      </c>
      <c r="I128" s="51"/>
      <c r="J128" s="50">
        <f>K128+L128</f>
        <v>238900</v>
      </c>
      <c r="K128" s="51">
        <v>238900</v>
      </c>
      <c r="L128" s="51"/>
      <c r="M128" s="51">
        <v>0</v>
      </c>
      <c r="N128" s="51"/>
      <c r="O128" s="51"/>
      <c r="P128" s="51">
        <f t="shared" si="9"/>
        <v>-238900</v>
      </c>
      <c r="Q128" s="51">
        <f t="shared" si="10"/>
        <v>-238900</v>
      </c>
      <c r="R128" s="51"/>
      <c r="S128" s="51"/>
      <c r="T128" s="51"/>
      <c r="U128" s="93"/>
      <c r="V128" s="93"/>
      <c r="W128" s="51"/>
      <c r="X128" s="54"/>
      <c r="Y128" s="155"/>
    </row>
    <row r="129" spans="1:25" ht="73.5" x14ac:dyDescent="0.15">
      <c r="A129" s="79"/>
      <c r="B129" s="80"/>
      <c r="C129" s="80"/>
      <c r="D129" s="55"/>
      <c r="E129" s="81" t="s">
        <v>424</v>
      </c>
      <c r="F129" s="62" t="s">
        <v>399</v>
      </c>
      <c r="G129" s="50">
        <f>H129</f>
        <v>498</v>
      </c>
      <c r="H129" s="51">
        <v>498</v>
      </c>
      <c r="I129" s="51"/>
      <c r="J129" s="50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93"/>
      <c r="V129" s="93"/>
      <c r="W129" s="51"/>
      <c r="X129" s="54"/>
      <c r="Y129" s="155"/>
    </row>
    <row r="130" spans="1:25" ht="21" x14ac:dyDescent="0.15">
      <c r="A130" s="79"/>
      <c r="B130" s="80"/>
      <c r="C130" s="80"/>
      <c r="D130" s="55"/>
      <c r="E130" s="81" t="s">
        <v>412</v>
      </c>
      <c r="F130" s="58">
        <v>5129</v>
      </c>
      <c r="G130" s="50">
        <f t="shared" si="7"/>
        <v>5216.3999999999996</v>
      </c>
      <c r="H130" s="51"/>
      <c r="I130" s="51">
        <v>5216.3999999999996</v>
      </c>
      <c r="J130" s="50">
        <f>K130+L130</f>
        <v>6000</v>
      </c>
      <c r="K130" s="51"/>
      <c r="L130" s="51">
        <v>6000</v>
      </c>
      <c r="M130" s="51">
        <f t="shared" si="8"/>
        <v>7000</v>
      </c>
      <c r="N130" s="51"/>
      <c r="O130" s="51">
        <v>7000</v>
      </c>
      <c r="P130" s="51">
        <f t="shared" si="9"/>
        <v>1000</v>
      </c>
      <c r="Q130" s="51">
        <f t="shared" si="10"/>
        <v>0</v>
      </c>
      <c r="R130" s="51">
        <f t="shared" si="10"/>
        <v>1000</v>
      </c>
      <c r="S130" s="51">
        <f t="shared" si="11"/>
        <v>0</v>
      </c>
      <c r="T130" s="51"/>
      <c r="U130" s="93"/>
      <c r="V130" s="93">
        <f t="shared" si="12"/>
        <v>0</v>
      </c>
      <c r="W130" s="51"/>
      <c r="X130" s="54"/>
      <c r="Y130" s="155"/>
    </row>
    <row r="131" spans="1:25" ht="63" x14ac:dyDescent="0.15">
      <c r="A131" s="79"/>
      <c r="B131" s="80"/>
      <c r="C131" s="80"/>
      <c r="D131" s="55"/>
      <c r="E131" s="81" t="s">
        <v>333</v>
      </c>
      <c r="F131" s="58" t="s">
        <v>334</v>
      </c>
      <c r="G131" s="50"/>
      <c r="H131" s="51"/>
      <c r="I131" s="51"/>
      <c r="J131" s="50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93"/>
      <c r="V131" s="93"/>
      <c r="W131" s="51"/>
      <c r="X131" s="54"/>
      <c r="Y131" s="155"/>
    </row>
    <row r="132" spans="1:25" ht="21" x14ac:dyDescent="0.15">
      <c r="A132" s="13" t="s">
        <v>233</v>
      </c>
      <c r="B132" s="74" t="s">
        <v>228</v>
      </c>
      <c r="C132" s="74" t="s">
        <v>205</v>
      </c>
      <c r="D132" s="57" t="s">
        <v>190</v>
      </c>
      <c r="E132" s="30" t="s">
        <v>234</v>
      </c>
      <c r="F132" s="32"/>
      <c r="G132" s="50">
        <f t="shared" si="7"/>
        <v>15414.8</v>
      </c>
      <c r="H132" s="52">
        <f>H134</f>
        <v>0</v>
      </c>
      <c r="I132" s="52">
        <f>I134</f>
        <v>15414.8</v>
      </c>
      <c r="J132" s="50">
        <f>K132+L132</f>
        <v>245000</v>
      </c>
      <c r="K132" s="52"/>
      <c r="L132" s="52">
        <f>L134</f>
        <v>245000</v>
      </c>
      <c r="M132" s="51">
        <f t="shared" si="8"/>
        <v>225000</v>
      </c>
      <c r="N132" s="51"/>
      <c r="O132" s="51">
        <f>O136+O138</f>
        <v>225000</v>
      </c>
      <c r="P132" s="51">
        <f t="shared" si="9"/>
        <v>-20000</v>
      </c>
      <c r="Q132" s="51">
        <f t="shared" si="10"/>
        <v>0</v>
      </c>
      <c r="R132" s="51">
        <f t="shared" si="10"/>
        <v>-20000</v>
      </c>
      <c r="S132" s="51">
        <f t="shared" si="11"/>
        <v>180000</v>
      </c>
      <c r="T132" s="51"/>
      <c r="U132" s="92">
        <f>U136+U137</f>
        <v>180000</v>
      </c>
      <c r="V132" s="93">
        <f t="shared" si="12"/>
        <v>25000</v>
      </c>
      <c r="W132" s="51"/>
      <c r="X132" s="53">
        <f>X136</f>
        <v>25000</v>
      </c>
      <c r="Y132" s="155"/>
    </row>
    <row r="133" spans="1:25" x14ac:dyDescent="0.15">
      <c r="A133" s="79"/>
      <c r="B133" s="80"/>
      <c r="C133" s="80"/>
      <c r="D133" s="55"/>
      <c r="E133" s="81" t="s">
        <v>195</v>
      </c>
      <c r="F133" s="55"/>
      <c r="G133" s="50"/>
      <c r="H133" s="51"/>
      <c r="I133" s="51"/>
      <c r="J133" s="50"/>
      <c r="K133" s="51"/>
      <c r="L133" s="51"/>
      <c r="M133" s="51"/>
      <c r="N133" s="51"/>
      <c r="O133" s="51"/>
      <c r="P133" s="51"/>
      <c r="Q133" s="51"/>
      <c r="R133" s="51"/>
      <c r="S133" s="51"/>
      <c r="T133" s="51"/>
      <c r="U133" s="93"/>
      <c r="V133" s="93"/>
      <c r="W133" s="51"/>
      <c r="X133" s="54"/>
      <c r="Y133" s="155"/>
    </row>
    <row r="134" spans="1:25" ht="21" x14ac:dyDescent="0.15">
      <c r="A134" s="76" t="s">
        <v>235</v>
      </c>
      <c r="B134" s="58" t="s">
        <v>228</v>
      </c>
      <c r="C134" s="58" t="s">
        <v>205</v>
      </c>
      <c r="D134" s="58" t="s">
        <v>193</v>
      </c>
      <c r="E134" s="81" t="s">
        <v>234</v>
      </c>
      <c r="F134" s="55"/>
      <c r="G134" s="50">
        <f t="shared" si="7"/>
        <v>15414.8</v>
      </c>
      <c r="H134" s="51">
        <f>H135</f>
        <v>0</v>
      </c>
      <c r="I134" s="51">
        <f>I136+I138</f>
        <v>15414.8</v>
      </c>
      <c r="J134" s="50">
        <f>K134+L134</f>
        <v>245000</v>
      </c>
      <c r="K134" s="51"/>
      <c r="L134" s="51">
        <f>L136+L137+L138</f>
        <v>245000</v>
      </c>
      <c r="M134" s="51">
        <f t="shared" si="8"/>
        <v>0</v>
      </c>
      <c r="N134" s="51"/>
      <c r="O134" s="51"/>
      <c r="P134" s="51">
        <f t="shared" si="9"/>
        <v>-245000</v>
      </c>
      <c r="Q134" s="51">
        <f t="shared" si="10"/>
        <v>0</v>
      </c>
      <c r="R134" s="51">
        <f t="shared" si="10"/>
        <v>-245000</v>
      </c>
      <c r="S134" s="51">
        <f t="shared" si="11"/>
        <v>0</v>
      </c>
      <c r="T134" s="51"/>
      <c r="U134" s="93"/>
      <c r="V134" s="93">
        <f t="shared" si="12"/>
        <v>0</v>
      </c>
      <c r="W134" s="51"/>
      <c r="X134" s="54"/>
      <c r="Y134" s="155"/>
    </row>
    <row r="135" spans="1:25" ht="73.5" x14ac:dyDescent="0.15">
      <c r="A135" s="76"/>
      <c r="B135" s="58"/>
      <c r="C135" s="58"/>
      <c r="D135" s="58"/>
      <c r="E135" s="83" t="s">
        <v>419</v>
      </c>
      <c r="F135" s="58">
        <v>4637</v>
      </c>
      <c r="G135" s="50">
        <f t="shared" si="7"/>
        <v>0</v>
      </c>
      <c r="H135" s="51"/>
      <c r="I135" s="51"/>
      <c r="J135" s="50"/>
      <c r="K135" s="51"/>
      <c r="L135" s="51"/>
      <c r="M135" s="51">
        <f t="shared" si="8"/>
        <v>0</v>
      </c>
      <c r="N135" s="51"/>
      <c r="O135" s="51"/>
      <c r="P135" s="51">
        <f t="shared" si="9"/>
        <v>0</v>
      </c>
      <c r="Q135" s="51">
        <f t="shared" si="10"/>
        <v>0</v>
      </c>
      <c r="R135" s="51">
        <f t="shared" si="10"/>
        <v>0</v>
      </c>
      <c r="S135" s="51">
        <f t="shared" si="11"/>
        <v>0</v>
      </c>
      <c r="T135" s="51"/>
      <c r="U135" s="93"/>
      <c r="V135" s="93">
        <f t="shared" si="12"/>
        <v>0</v>
      </c>
      <c r="W135" s="51"/>
      <c r="X135" s="54"/>
      <c r="Y135" s="155"/>
    </row>
    <row r="136" spans="1:25" ht="31.5" x14ac:dyDescent="0.15">
      <c r="A136" s="79"/>
      <c r="B136" s="80"/>
      <c r="C136" s="80"/>
      <c r="D136" s="55"/>
      <c r="E136" s="81" t="s">
        <v>342</v>
      </c>
      <c r="F136" s="58" t="s">
        <v>341</v>
      </c>
      <c r="G136" s="50">
        <f t="shared" si="7"/>
        <v>14908.8</v>
      </c>
      <c r="H136" s="51"/>
      <c r="I136" s="51">
        <v>14908.8</v>
      </c>
      <c r="J136" s="50">
        <f>K136+L136</f>
        <v>243000</v>
      </c>
      <c r="K136" s="51"/>
      <c r="L136" s="51">
        <v>243000</v>
      </c>
      <c r="M136" s="51">
        <f t="shared" si="8"/>
        <v>225000</v>
      </c>
      <c r="N136" s="51"/>
      <c r="O136" s="51">
        <v>225000</v>
      </c>
      <c r="P136" s="51">
        <f t="shared" si="9"/>
        <v>-18000</v>
      </c>
      <c r="Q136" s="51">
        <f t="shared" si="10"/>
        <v>0</v>
      </c>
      <c r="R136" s="51">
        <f t="shared" si="10"/>
        <v>-18000</v>
      </c>
      <c r="S136" s="51">
        <f t="shared" si="11"/>
        <v>30000</v>
      </c>
      <c r="T136" s="51"/>
      <c r="U136" s="93">
        <v>30000</v>
      </c>
      <c r="V136" s="93">
        <f t="shared" si="12"/>
        <v>25000</v>
      </c>
      <c r="W136" s="51"/>
      <c r="X136" s="93">
        <v>25000</v>
      </c>
      <c r="Y136" s="155"/>
    </row>
    <row r="137" spans="1:25" ht="42" x14ac:dyDescent="0.15">
      <c r="A137" s="79"/>
      <c r="B137" s="80"/>
      <c r="C137" s="80"/>
      <c r="D137" s="55"/>
      <c r="E137" s="81" t="s">
        <v>344</v>
      </c>
      <c r="F137" s="58" t="s">
        <v>343</v>
      </c>
      <c r="G137" s="50">
        <f t="shared" si="7"/>
        <v>0</v>
      </c>
      <c r="H137" s="51"/>
      <c r="I137" s="51"/>
      <c r="J137" s="50">
        <f>K137+L137</f>
        <v>0</v>
      </c>
      <c r="K137" s="51"/>
      <c r="L137" s="51">
        <v>0</v>
      </c>
      <c r="M137" s="51">
        <f t="shared" si="8"/>
        <v>0</v>
      </c>
      <c r="N137" s="51"/>
      <c r="O137" s="51"/>
      <c r="P137" s="51">
        <f t="shared" si="9"/>
        <v>0</v>
      </c>
      <c r="Q137" s="51">
        <f t="shared" si="10"/>
        <v>0</v>
      </c>
      <c r="R137" s="51">
        <f t="shared" si="10"/>
        <v>0</v>
      </c>
      <c r="S137" s="51">
        <f t="shared" si="11"/>
        <v>150000</v>
      </c>
      <c r="T137" s="51"/>
      <c r="U137" s="93">
        <v>150000</v>
      </c>
      <c r="V137" s="93">
        <f t="shared" si="12"/>
        <v>0</v>
      </c>
      <c r="W137" s="51"/>
      <c r="X137" s="93"/>
      <c r="Y137" s="155"/>
    </row>
    <row r="138" spans="1:25" ht="21" x14ac:dyDescent="0.15">
      <c r="A138" s="79"/>
      <c r="B138" s="80"/>
      <c r="C138" s="80"/>
      <c r="D138" s="55"/>
      <c r="E138" s="81" t="s">
        <v>412</v>
      </c>
      <c r="F138" s="58">
        <v>5129</v>
      </c>
      <c r="G138" s="50">
        <f t="shared" si="7"/>
        <v>506</v>
      </c>
      <c r="H138" s="51"/>
      <c r="I138" s="51">
        <v>506</v>
      </c>
      <c r="J138" s="50">
        <f>K138+L138</f>
        <v>2000</v>
      </c>
      <c r="K138" s="51"/>
      <c r="L138" s="51">
        <v>2000</v>
      </c>
      <c r="M138" s="51">
        <f t="shared" si="8"/>
        <v>0</v>
      </c>
      <c r="N138" s="51"/>
      <c r="O138" s="51">
        <v>0</v>
      </c>
      <c r="P138" s="51">
        <f t="shared" si="9"/>
        <v>-2000</v>
      </c>
      <c r="Q138" s="51">
        <f t="shared" si="10"/>
        <v>0</v>
      </c>
      <c r="R138" s="51">
        <f t="shared" si="10"/>
        <v>-2000</v>
      </c>
      <c r="S138" s="51">
        <f t="shared" si="11"/>
        <v>0</v>
      </c>
      <c r="T138" s="51"/>
      <c r="U138" s="93"/>
      <c r="V138" s="93">
        <f t="shared" si="12"/>
        <v>0</v>
      </c>
      <c r="W138" s="51"/>
      <c r="X138" s="93"/>
      <c r="Y138" s="155"/>
    </row>
    <row r="139" spans="1:25" ht="52.5" x14ac:dyDescent="0.15">
      <c r="A139" s="13" t="s">
        <v>236</v>
      </c>
      <c r="B139" s="74" t="s">
        <v>237</v>
      </c>
      <c r="C139" s="74" t="s">
        <v>190</v>
      </c>
      <c r="D139" s="57" t="s">
        <v>190</v>
      </c>
      <c r="E139" s="30" t="s">
        <v>238</v>
      </c>
      <c r="F139" s="32"/>
      <c r="G139" s="50">
        <f t="shared" si="7"/>
        <v>301368.90000000002</v>
      </c>
      <c r="H139" s="52">
        <f>H143+H149+H163</f>
        <v>210599.1</v>
      </c>
      <c r="I139" s="52">
        <f>I143+I149+I163</f>
        <v>90769.8</v>
      </c>
      <c r="J139" s="50">
        <f>K139+L139</f>
        <v>401070</v>
      </c>
      <c r="K139" s="52">
        <f>K149+K163</f>
        <v>201070</v>
      </c>
      <c r="L139" s="52">
        <f>L143+L149+L163</f>
        <v>200000</v>
      </c>
      <c r="M139" s="51">
        <f t="shared" si="8"/>
        <v>364000</v>
      </c>
      <c r="N139" s="52">
        <f>N149+N163</f>
        <v>215000</v>
      </c>
      <c r="O139" s="52">
        <f>O143+O149</f>
        <v>149000</v>
      </c>
      <c r="P139" s="51">
        <f t="shared" si="9"/>
        <v>-37070</v>
      </c>
      <c r="Q139" s="51">
        <f t="shared" si="10"/>
        <v>13930</v>
      </c>
      <c r="R139" s="51">
        <f t="shared" si="10"/>
        <v>-51000</v>
      </c>
      <c r="S139" s="51">
        <f t="shared" si="11"/>
        <v>370000</v>
      </c>
      <c r="T139" s="52">
        <f>T149+T163</f>
        <v>221000</v>
      </c>
      <c r="U139" s="92">
        <f>U143+U149</f>
        <v>149000</v>
      </c>
      <c r="V139" s="93">
        <f t="shared" si="12"/>
        <v>285000</v>
      </c>
      <c r="W139" s="52">
        <f>W149+W163</f>
        <v>221000</v>
      </c>
      <c r="X139" s="92">
        <f>X143+X149</f>
        <v>64000</v>
      </c>
      <c r="Y139" s="155"/>
    </row>
    <row r="140" spans="1:25" x14ac:dyDescent="0.15">
      <c r="A140" s="79"/>
      <c r="B140" s="80"/>
      <c r="C140" s="80"/>
      <c r="D140" s="55"/>
      <c r="E140" s="81" t="s">
        <v>5</v>
      </c>
      <c r="F140" s="55"/>
      <c r="G140" s="50"/>
      <c r="H140" s="51"/>
      <c r="I140" s="51"/>
      <c r="J140" s="50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93"/>
      <c r="V140" s="93"/>
      <c r="W140" s="51"/>
      <c r="X140" s="93"/>
      <c r="Y140" s="155"/>
    </row>
    <row r="141" spans="1:25" ht="21" x14ac:dyDescent="0.15">
      <c r="A141" s="13" t="s">
        <v>239</v>
      </c>
      <c r="B141" s="74" t="s">
        <v>237</v>
      </c>
      <c r="C141" s="74" t="s">
        <v>193</v>
      </c>
      <c r="D141" s="57" t="s">
        <v>190</v>
      </c>
      <c r="E141" s="30" t="s">
        <v>240</v>
      </c>
      <c r="F141" s="32"/>
      <c r="G141" s="50"/>
      <c r="H141" s="52"/>
      <c r="I141" s="52"/>
      <c r="J141" s="50"/>
      <c r="K141" s="52"/>
      <c r="L141" s="52"/>
      <c r="M141" s="51"/>
      <c r="N141" s="51"/>
      <c r="O141" s="51"/>
      <c r="P141" s="51"/>
      <c r="Q141" s="51"/>
      <c r="R141" s="51"/>
      <c r="S141" s="51"/>
      <c r="T141" s="51"/>
      <c r="U141" s="93"/>
      <c r="V141" s="93"/>
      <c r="W141" s="51"/>
      <c r="X141" s="93"/>
      <c r="Y141" s="155"/>
    </row>
    <row r="142" spans="1:25" x14ac:dyDescent="0.15">
      <c r="A142" s="79"/>
      <c r="B142" s="80"/>
      <c r="C142" s="80"/>
      <c r="D142" s="55"/>
      <c r="E142" s="81" t="s">
        <v>195</v>
      </c>
      <c r="F142" s="55"/>
      <c r="G142" s="50"/>
      <c r="H142" s="51"/>
      <c r="I142" s="51"/>
      <c r="J142" s="50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93"/>
      <c r="V142" s="93"/>
      <c r="W142" s="51"/>
      <c r="X142" s="93"/>
      <c r="Y142" s="155"/>
    </row>
    <row r="143" spans="1:25" x14ac:dyDescent="0.15">
      <c r="A143" s="76">
        <v>2630</v>
      </c>
      <c r="B143" s="58" t="s">
        <v>237</v>
      </c>
      <c r="C143" s="58">
        <v>3</v>
      </c>
      <c r="D143" s="58">
        <v>0</v>
      </c>
      <c r="E143" s="33" t="s">
        <v>422</v>
      </c>
      <c r="F143" s="55"/>
      <c r="G143" s="50">
        <f t="shared" ref="G143:G210" si="13">H143+I143</f>
        <v>90769.8</v>
      </c>
      <c r="H143" s="52">
        <f>H144</f>
        <v>0</v>
      </c>
      <c r="I143" s="52">
        <f>I145+I146+I147</f>
        <v>90769.8</v>
      </c>
      <c r="J143" s="50">
        <f>K143+L143</f>
        <v>87000</v>
      </c>
      <c r="K143" s="51"/>
      <c r="L143" s="52">
        <f>L145+L146+L147</f>
        <v>87000</v>
      </c>
      <c r="M143" s="51">
        <f t="shared" si="8"/>
        <v>75000</v>
      </c>
      <c r="N143" s="51"/>
      <c r="O143" s="52">
        <f>O145+O147</f>
        <v>75000</v>
      </c>
      <c r="P143" s="51">
        <f t="shared" si="9"/>
        <v>-12000</v>
      </c>
      <c r="Q143" s="51">
        <f t="shared" si="10"/>
        <v>0</v>
      </c>
      <c r="R143" s="51">
        <f t="shared" si="10"/>
        <v>-12000</v>
      </c>
      <c r="S143" s="51">
        <f t="shared" si="11"/>
        <v>99000</v>
      </c>
      <c r="T143" s="51"/>
      <c r="U143" s="92">
        <f>U145</f>
        <v>99000</v>
      </c>
      <c r="V143" s="93">
        <f t="shared" si="12"/>
        <v>30000</v>
      </c>
      <c r="W143" s="51"/>
      <c r="X143" s="92">
        <f>X145</f>
        <v>30000</v>
      </c>
      <c r="Y143" s="155"/>
    </row>
    <row r="144" spans="1:25" ht="73.5" x14ac:dyDescent="0.15">
      <c r="A144" s="76"/>
      <c r="B144" s="58"/>
      <c r="C144" s="58"/>
      <c r="D144" s="58"/>
      <c r="E144" s="83" t="s">
        <v>419</v>
      </c>
      <c r="F144" s="58">
        <v>4637</v>
      </c>
      <c r="G144" s="50">
        <f t="shared" si="13"/>
        <v>0</v>
      </c>
      <c r="H144" s="51"/>
      <c r="I144" s="51"/>
      <c r="J144" s="50"/>
      <c r="K144" s="51"/>
      <c r="L144" s="52"/>
      <c r="M144" s="51">
        <f t="shared" si="8"/>
        <v>0</v>
      </c>
      <c r="N144" s="51"/>
      <c r="O144" s="51"/>
      <c r="P144" s="51">
        <f t="shared" si="9"/>
        <v>0</v>
      </c>
      <c r="Q144" s="51">
        <f t="shared" si="10"/>
        <v>0</v>
      </c>
      <c r="R144" s="51">
        <f t="shared" si="10"/>
        <v>0</v>
      </c>
      <c r="S144" s="51">
        <f t="shared" si="11"/>
        <v>0</v>
      </c>
      <c r="T144" s="51"/>
      <c r="U144" s="93"/>
      <c r="V144" s="93">
        <f t="shared" si="12"/>
        <v>0</v>
      </c>
      <c r="W144" s="51"/>
      <c r="X144" s="93"/>
      <c r="Y144" s="155"/>
    </row>
    <row r="145" spans="1:25" ht="31.5" x14ac:dyDescent="0.15">
      <c r="A145" s="76"/>
      <c r="B145" s="58"/>
      <c r="C145" s="58"/>
      <c r="D145" s="58"/>
      <c r="E145" s="81" t="s">
        <v>342</v>
      </c>
      <c r="F145" s="58" t="s">
        <v>341</v>
      </c>
      <c r="G145" s="50">
        <f t="shared" si="13"/>
        <v>83194.7</v>
      </c>
      <c r="H145" s="51"/>
      <c r="I145" s="51">
        <v>83194.7</v>
      </c>
      <c r="J145" s="50">
        <f>K145+L145</f>
        <v>86000</v>
      </c>
      <c r="K145" s="51"/>
      <c r="L145" s="51">
        <v>86000</v>
      </c>
      <c r="M145" s="51">
        <f t="shared" si="8"/>
        <v>70000</v>
      </c>
      <c r="N145" s="51"/>
      <c r="O145" s="51">
        <v>70000</v>
      </c>
      <c r="P145" s="51">
        <f t="shared" si="9"/>
        <v>-16000</v>
      </c>
      <c r="Q145" s="51">
        <f t="shared" si="10"/>
        <v>0</v>
      </c>
      <c r="R145" s="51">
        <f t="shared" si="10"/>
        <v>-16000</v>
      </c>
      <c r="S145" s="51">
        <f t="shared" si="11"/>
        <v>99000</v>
      </c>
      <c r="T145" s="51"/>
      <c r="U145" s="93">
        <v>99000</v>
      </c>
      <c r="V145" s="93">
        <f t="shared" si="12"/>
        <v>30000</v>
      </c>
      <c r="W145" s="51"/>
      <c r="X145" s="93">
        <v>30000</v>
      </c>
      <c r="Y145" s="155"/>
    </row>
    <row r="146" spans="1:25" ht="42" x14ac:dyDescent="0.15">
      <c r="A146" s="79"/>
      <c r="B146" s="80"/>
      <c r="C146" s="80"/>
      <c r="D146" s="55"/>
      <c r="E146" s="81" t="s">
        <v>344</v>
      </c>
      <c r="F146" s="58">
        <v>5113</v>
      </c>
      <c r="G146" s="50"/>
      <c r="H146" s="51"/>
      <c r="I146" s="51"/>
      <c r="J146" s="50"/>
      <c r="K146" s="51"/>
      <c r="L146" s="51"/>
      <c r="M146" s="51"/>
      <c r="N146" s="51"/>
      <c r="O146" s="51"/>
      <c r="P146" s="51">
        <f t="shared" si="9"/>
        <v>0</v>
      </c>
      <c r="Q146" s="51">
        <f t="shared" si="10"/>
        <v>0</v>
      </c>
      <c r="R146" s="51">
        <f t="shared" si="10"/>
        <v>0</v>
      </c>
      <c r="S146" s="51">
        <f t="shared" si="11"/>
        <v>0</v>
      </c>
      <c r="T146" s="51"/>
      <c r="U146" s="93"/>
      <c r="V146" s="93">
        <f t="shared" si="12"/>
        <v>0</v>
      </c>
      <c r="W146" s="51"/>
      <c r="X146" s="93"/>
      <c r="Y146" s="155"/>
    </row>
    <row r="147" spans="1:25" ht="21" x14ac:dyDescent="0.15">
      <c r="A147" s="79"/>
      <c r="B147" s="80"/>
      <c r="C147" s="80"/>
      <c r="D147" s="55"/>
      <c r="E147" s="81" t="s">
        <v>412</v>
      </c>
      <c r="F147" s="58">
        <v>5129</v>
      </c>
      <c r="G147" s="50">
        <f t="shared" si="13"/>
        <v>7575.1</v>
      </c>
      <c r="H147" s="51"/>
      <c r="I147" s="51">
        <v>7575.1</v>
      </c>
      <c r="J147" s="50">
        <f>K147+L147</f>
        <v>1000</v>
      </c>
      <c r="K147" s="51"/>
      <c r="L147" s="51">
        <v>1000</v>
      </c>
      <c r="M147" s="51">
        <f t="shared" si="8"/>
        <v>5000</v>
      </c>
      <c r="N147" s="51"/>
      <c r="O147" s="51">
        <v>5000</v>
      </c>
      <c r="P147" s="51">
        <f t="shared" si="9"/>
        <v>4000</v>
      </c>
      <c r="Q147" s="51">
        <f t="shared" si="10"/>
        <v>0</v>
      </c>
      <c r="R147" s="51">
        <f t="shared" si="10"/>
        <v>4000</v>
      </c>
      <c r="S147" s="51">
        <f t="shared" si="11"/>
        <v>0</v>
      </c>
      <c r="T147" s="51"/>
      <c r="U147" s="93"/>
      <c r="V147" s="93">
        <f t="shared" si="12"/>
        <v>0</v>
      </c>
      <c r="W147" s="51"/>
      <c r="X147" s="93"/>
      <c r="Y147" s="155"/>
    </row>
    <row r="148" spans="1:25" x14ac:dyDescent="0.15">
      <c r="A148" s="79">
        <v>2630</v>
      </c>
      <c r="B148" s="80">
        <v>6</v>
      </c>
      <c r="C148" s="80">
        <v>3</v>
      </c>
      <c r="D148" s="55"/>
      <c r="E148" s="81"/>
      <c r="F148" s="58"/>
      <c r="G148" s="50"/>
      <c r="H148" s="51"/>
      <c r="I148" s="51"/>
      <c r="J148" s="50"/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93"/>
      <c r="V148" s="93"/>
      <c r="W148" s="51"/>
      <c r="X148" s="93"/>
      <c r="Y148" s="155"/>
    </row>
    <row r="149" spans="1:25" ht="21" x14ac:dyDescent="0.15">
      <c r="A149" s="13" t="s">
        <v>241</v>
      </c>
      <c r="B149" s="74" t="s">
        <v>237</v>
      </c>
      <c r="C149" s="74" t="s">
        <v>214</v>
      </c>
      <c r="D149" s="57" t="s">
        <v>190</v>
      </c>
      <c r="E149" s="30" t="s">
        <v>242</v>
      </c>
      <c r="F149" s="32"/>
      <c r="G149" s="50">
        <f t="shared" si="13"/>
        <v>95695</v>
      </c>
      <c r="H149" s="52">
        <f>H153</f>
        <v>95695</v>
      </c>
      <c r="I149" s="52">
        <f>I154+I156+I157</f>
        <v>0</v>
      </c>
      <c r="J149" s="50">
        <f>K149+L149</f>
        <v>205850</v>
      </c>
      <c r="K149" s="52">
        <f>K151</f>
        <v>92850</v>
      </c>
      <c r="L149" s="52">
        <f>L151</f>
        <v>113000</v>
      </c>
      <c r="M149" s="51">
        <f t="shared" ref="M149:M215" si="14">N149+O149</f>
        <v>172000</v>
      </c>
      <c r="N149" s="52">
        <f>N152</f>
        <v>98000</v>
      </c>
      <c r="O149" s="52">
        <f>O154+O156</f>
        <v>74000</v>
      </c>
      <c r="P149" s="51">
        <f t="shared" ref="P149:P215" si="15">Q149+R149</f>
        <v>-33850</v>
      </c>
      <c r="Q149" s="51">
        <f t="shared" ref="Q149:R215" si="16">N149-K149</f>
        <v>5150</v>
      </c>
      <c r="R149" s="51">
        <f t="shared" si="16"/>
        <v>-39000</v>
      </c>
      <c r="S149" s="51">
        <f t="shared" ref="S149:S215" si="17">T149+U149</f>
        <v>152000</v>
      </c>
      <c r="T149" s="52">
        <f>T152</f>
        <v>102000</v>
      </c>
      <c r="U149" s="93">
        <f>U154</f>
        <v>50000</v>
      </c>
      <c r="V149" s="93">
        <f t="shared" ref="V149:V215" si="18">W149+X149</f>
        <v>136000</v>
      </c>
      <c r="W149" s="52">
        <f>W152</f>
        <v>102000</v>
      </c>
      <c r="X149" s="92">
        <f>X154</f>
        <v>34000</v>
      </c>
      <c r="Y149" s="155"/>
    </row>
    <row r="150" spans="1:25" x14ac:dyDescent="0.15">
      <c r="A150" s="79"/>
      <c r="B150" s="80"/>
      <c r="C150" s="80"/>
      <c r="D150" s="55"/>
      <c r="E150" s="81" t="s">
        <v>195</v>
      </c>
      <c r="F150" s="55"/>
      <c r="G150" s="50"/>
      <c r="H150" s="51"/>
      <c r="I150" s="51"/>
      <c r="J150" s="50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93"/>
      <c r="V150" s="93"/>
      <c r="W150" s="51"/>
      <c r="X150" s="93"/>
      <c r="Y150" s="155"/>
    </row>
    <row r="151" spans="1:25" ht="21" x14ac:dyDescent="0.15">
      <c r="A151" s="76" t="s">
        <v>243</v>
      </c>
      <c r="B151" s="58" t="s">
        <v>237</v>
      </c>
      <c r="C151" s="58" t="s">
        <v>214</v>
      </c>
      <c r="D151" s="58" t="s">
        <v>193</v>
      </c>
      <c r="E151" s="81" t="s">
        <v>242</v>
      </c>
      <c r="F151" s="55"/>
      <c r="G151" s="50">
        <f t="shared" si="13"/>
        <v>0</v>
      </c>
      <c r="H151" s="51"/>
      <c r="I151" s="51"/>
      <c r="J151" s="50">
        <f>K151+L151</f>
        <v>205850</v>
      </c>
      <c r="K151" s="52">
        <f>K153</f>
        <v>92850</v>
      </c>
      <c r="L151" s="52">
        <f>L154+L155+L156</f>
        <v>113000</v>
      </c>
      <c r="M151" s="51">
        <f t="shared" si="14"/>
        <v>98000</v>
      </c>
      <c r="N151" s="51">
        <f>N152</f>
        <v>98000</v>
      </c>
      <c r="O151" s="51"/>
      <c r="P151" s="51">
        <f>Q151+R151</f>
        <v>-107850</v>
      </c>
      <c r="Q151" s="51">
        <f>N151-K151</f>
        <v>5150</v>
      </c>
      <c r="R151" s="51">
        <f t="shared" si="16"/>
        <v>-113000</v>
      </c>
      <c r="S151" s="51">
        <f t="shared" si="17"/>
        <v>102000</v>
      </c>
      <c r="T151" s="51">
        <f>T152</f>
        <v>102000</v>
      </c>
      <c r="U151" s="93"/>
      <c r="V151" s="93">
        <f t="shared" si="18"/>
        <v>102000</v>
      </c>
      <c r="W151" s="51">
        <f>W152</f>
        <v>102000</v>
      </c>
      <c r="X151" s="93"/>
      <c r="Y151" s="155"/>
    </row>
    <row r="152" spans="1:25" ht="81.75" customHeight="1" x14ac:dyDescent="0.15">
      <c r="A152" s="79"/>
      <c r="B152" s="80"/>
      <c r="C152" s="80"/>
      <c r="D152" s="55"/>
      <c r="E152" s="81" t="s">
        <v>333</v>
      </c>
      <c r="F152" s="58" t="s">
        <v>334</v>
      </c>
      <c r="G152" s="50"/>
      <c r="H152" s="51"/>
      <c r="I152" s="51"/>
      <c r="J152" s="50"/>
      <c r="K152" s="51"/>
      <c r="L152" s="51"/>
      <c r="M152" s="51">
        <v>98000</v>
      </c>
      <c r="N152" s="51">
        <v>98000</v>
      </c>
      <c r="O152" s="51"/>
      <c r="P152" s="51">
        <f>Q152+R152</f>
        <v>98000</v>
      </c>
      <c r="Q152" s="51">
        <f>N152-K152</f>
        <v>98000</v>
      </c>
      <c r="R152" s="51"/>
      <c r="S152" s="51">
        <f>T152</f>
        <v>102000</v>
      </c>
      <c r="T152" s="51">
        <v>102000</v>
      </c>
      <c r="U152" s="93"/>
      <c r="V152" s="93"/>
      <c r="W152" s="51">
        <v>102000</v>
      </c>
      <c r="X152" s="93"/>
      <c r="Y152" s="155"/>
    </row>
    <row r="153" spans="1:25" ht="73.5" x14ac:dyDescent="0.15">
      <c r="A153" s="79"/>
      <c r="B153" s="80"/>
      <c r="C153" s="80"/>
      <c r="D153" s="55"/>
      <c r="E153" s="83" t="s">
        <v>419</v>
      </c>
      <c r="F153" s="58">
        <v>4637</v>
      </c>
      <c r="G153" s="50">
        <f t="shared" si="13"/>
        <v>95695</v>
      </c>
      <c r="H153" s="51">
        <v>95695</v>
      </c>
      <c r="I153" s="51"/>
      <c r="J153" s="50">
        <f>K153+L153</f>
        <v>92850</v>
      </c>
      <c r="K153" s="51">
        <v>92850</v>
      </c>
      <c r="L153" s="51"/>
      <c r="M153" s="51">
        <v>0</v>
      </c>
      <c r="N153" s="51">
        <v>0</v>
      </c>
      <c r="O153" s="51"/>
      <c r="P153" s="51">
        <f t="shared" si="15"/>
        <v>-92850</v>
      </c>
      <c r="Q153" s="51">
        <f t="shared" si="16"/>
        <v>-92850</v>
      </c>
      <c r="R153" s="51"/>
      <c r="S153" s="51"/>
      <c r="T153" s="51"/>
      <c r="U153" s="93"/>
      <c r="V153" s="93"/>
      <c r="W153" s="51"/>
      <c r="X153" s="93"/>
      <c r="Y153" s="155"/>
    </row>
    <row r="154" spans="1:25" ht="31.5" x14ac:dyDescent="0.15">
      <c r="A154" s="79"/>
      <c r="B154" s="80"/>
      <c r="C154" s="80"/>
      <c r="D154" s="55"/>
      <c r="E154" s="82" t="s">
        <v>342</v>
      </c>
      <c r="F154" s="58">
        <v>5112</v>
      </c>
      <c r="G154" s="50">
        <f t="shared" si="13"/>
        <v>0</v>
      </c>
      <c r="H154" s="51"/>
      <c r="I154" s="51">
        <v>0</v>
      </c>
      <c r="J154" s="50">
        <f t="shared" ref="J154:J224" si="19">K154+L154</f>
        <v>110000</v>
      </c>
      <c r="K154" s="51"/>
      <c r="L154" s="51">
        <v>110000</v>
      </c>
      <c r="M154" s="51">
        <f t="shared" si="14"/>
        <v>74000</v>
      </c>
      <c r="N154" s="51"/>
      <c r="O154" s="51">
        <v>74000</v>
      </c>
      <c r="P154" s="51">
        <f t="shared" si="15"/>
        <v>-36000</v>
      </c>
      <c r="Q154" s="51">
        <f t="shared" si="16"/>
        <v>0</v>
      </c>
      <c r="R154" s="51">
        <f t="shared" si="16"/>
        <v>-36000</v>
      </c>
      <c r="S154" s="51">
        <f t="shared" si="17"/>
        <v>50000</v>
      </c>
      <c r="T154" s="51"/>
      <c r="U154" s="93">
        <v>50000</v>
      </c>
      <c r="V154" s="93">
        <f t="shared" si="18"/>
        <v>34000</v>
      </c>
      <c r="W154" s="51"/>
      <c r="X154" s="93">
        <v>34000</v>
      </c>
      <c r="Y154" s="155"/>
    </row>
    <row r="155" spans="1:25" ht="21" x14ac:dyDescent="0.15">
      <c r="A155" s="79"/>
      <c r="B155" s="80"/>
      <c r="C155" s="80"/>
      <c r="D155" s="55"/>
      <c r="E155" s="81" t="s">
        <v>423</v>
      </c>
      <c r="F155" s="58">
        <v>5121</v>
      </c>
      <c r="G155" s="50">
        <f t="shared" si="13"/>
        <v>0</v>
      </c>
      <c r="H155" s="51"/>
      <c r="I155" s="51"/>
      <c r="J155" s="50">
        <f t="shared" si="19"/>
        <v>0</v>
      </c>
      <c r="K155" s="51"/>
      <c r="L155" s="51">
        <v>0</v>
      </c>
      <c r="M155" s="51">
        <f t="shared" si="14"/>
        <v>0</v>
      </c>
      <c r="N155" s="51"/>
      <c r="O155" s="51"/>
      <c r="P155" s="51">
        <f t="shared" si="15"/>
        <v>0</v>
      </c>
      <c r="Q155" s="51">
        <f t="shared" si="16"/>
        <v>0</v>
      </c>
      <c r="R155" s="51">
        <f t="shared" si="16"/>
        <v>0</v>
      </c>
      <c r="S155" s="51">
        <f t="shared" si="17"/>
        <v>0</v>
      </c>
      <c r="T155" s="51"/>
      <c r="U155" s="93"/>
      <c r="V155" s="93">
        <f t="shared" si="18"/>
        <v>0</v>
      </c>
      <c r="W155" s="51"/>
      <c r="X155" s="93"/>
      <c r="Y155" s="155"/>
    </row>
    <row r="156" spans="1:25" ht="21" x14ac:dyDescent="0.15">
      <c r="A156" s="79"/>
      <c r="B156" s="80"/>
      <c r="C156" s="80"/>
      <c r="D156" s="55"/>
      <c r="E156" s="81" t="s">
        <v>412</v>
      </c>
      <c r="F156" s="58">
        <v>5129</v>
      </c>
      <c r="G156" s="50">
        <f t="shared" si="13"/>
        <v>0</v>
      </c>
      <c r="H156" s="51"/>
      <c r="I156" s="51">
        <v>0</v>
      </c>
      <c r="J156" s="50">
        <f t="shared" si="19"/>
        <v>3000</v>
      </c>
      <c r="K156" s="51"/>
      <c r="L156" s="51">
        <v>3000</v>
      </c>
      <c r="M156" s="51">
        <f t="shared" si="14"/>
        <v>0</v>
      </c>
      <c r="N156" s="51"/>
      <c r="O156" s="51">
        <v>0</v>
      </c>
      <c r="P156" s="51">
        <f t="shared" si="15"/>
        <v>-3000</v>
      </c>
      <c r="Q156" s="51">
        <f t="shared" si="16"/>
        <v>0</v>
      </c>
      <c r="R156" s="51">
        <f t="shared" si="16"/>
        <v>-3000</v>
      </c>
      <c r="S156" s="51">
        <f t="shared" si="17"/>
        <v>0</v>
      </c>
      <c r="T156" s="51"/>
      <c r="U156" s="93"/>
      <c r="V156" s="93">
        <f t="shared" si="18"/>
        <v>0</v>
      </c>
      <c r="W156" s="51"/>
      <c r="X156" s="93"/>
      <c r="Y156" s="155"/>
    </row>
    <row r="157" spans="1:25" ht="42" x14ac:dyDescent="0.15">
      <c r="A157" s="79"/>
      <c r="B157" s="80"/>
      <c r="C157" s="80"/>
      <c r="D157" s="55"/>
      <c r="E157" s="81" t="s">
        <v>344</v>
      </c>
      <c r="F157" s="58" t="s">
        <v>343</v>
      </c>
      <c r="G157" s="50">
        <f t="shared" si="13"/>
        <v>0</v>
      </c>
      <c r="H157" s="51"/>
      <c r="I157" s="51">
        <v>0</v>
      </c>
      <c r="J157" s="50">
        <f t="shared" si="19"/>
        <v>0</v>
      </c>
      <c r="K157" s="51"/>
      <c r="L157" s="51"/>
      <c r="M157" s="51">
        <f t="shared" si="14"/>
        <v>0</v>
      </c>
      <c r="N157" s="51"/>
      <c r="O157" s="51"/>
      <c r="P157" s="51">
        <f t="shared" si="15"/>
        <v>0</v>
      </c>
      <c r="Q157" s="51">
        <f t="shared" si="16"/>
        <v>0</v>
      </c>
      <c r="R157" s="51">
        <f t="shared" si="16"/>
        <v>0</v>
      </c>
      <c r="S157" s="51">
        <f t="shared" si="17"/>
        <v>0</v>
      </c>
      <c r="T157" s="51"/>
      <c r="U157" s="93"/>
      <c r="V157" s="93">
        <f t="shared" si="18"/>
        <v>0</v>
      </c>
      <c r="W157" s="51"/>
      <c r="X157" s="93"/>
      <c r="Y157" s="155"/>
    </row>
    <row r="158" spans="1:25" ht="73.5" x14ac:dyDescent="0.15">
      <c r="A158" s="13" t="s">
        <v>244</v>
      </c>
      <c r="B158" s="74" t="s">
        <v>237</v>
      </c>
      <c r="C158" s="74" t="s">
        <v>200</v>
      </c>
      <c r="D158" s="57" t="s">
        <v>190</v>
      </c>
      <c r="E158" s="30" t="s">
        <v>245</v>
      </c>
      <c r="F158" s="32"/>
      <c r="G158" s="50"/>
      <c r="H158" s="52"/>
      <c r="I158" s="52"/>
      <c r="J158" s="50"/>
      <c r="K158" s="52"/>
      <c r="L158" s="52"/>
      <c r="M158" s="51"/>
      <c r="N158" s="51"/>
      <c r="O158" s="51"/>
      <c r="P158" s="51"/>
      <c r="Q158" s="51"/>
      <c r="R158" s="51"/>
      <c r="S158" s="51"/>
      <c r="T158" s="51"/>
      <c r="U158" s="93"/>
      <c r="V158" s="93"/>
      <c r="W158" s="51"/>
      <c r="X158" s="93"/>
      <c r="Y158" s="155"/>
    </row>
    <row r="159" spans="1:25" x14ac:dyDescent="0.15">
      <c r="A159" s="79"/>
      <c r="B159" s="80"/>
      <c r="C159" s="80"/>
      <c r="D159" s="55"/>
      <c r="E159" s="81" t="s">
        <v>195</v>
      </c>
      <c r="F159" s="55"/>
      <c r="G159" s="50"/>
      <c r="H159" s="51"/>
      <c r="I159" s="51"/>
      <c r="J159" s="50"/>
      <c r="K159" s="51"/>
      <c r="L159" s="51"/>
      <c r="M159" s="51"/>
      <c r="N159" s="51"/>
      <c r="O159" s="51"/>
      <c r="P159" s="51"/>
      <c r="Q159" s="51"/>
      <c r="R159" s="51"/>
      <c r="S159" s="51"/>
      <c r="T159" s="51"/>
      <c r="U159" s="93"/>
      <c r="V159" s="93"/>
      <c r="W159" s="51"/>
      <c r="X159" s="93"/>
      <c r="Y159" s="155"/>
    </row>
    <row r="160" spans="1:25" ht="73.5" x14ac:dyDescent="0.15">
      <c r="A160" s="76" t="s">
        <v>246</v>
      </c>
      <c r="B160" s="58" t="s">
        <v>237</v>
      </c>
      <c r="C160" s="58" t="s">
        <v>200</v>
      </c>
      <c r="D160" s="58" t="s">
        <v>193</v>
      </c>
      <c r="E160" s="81" t="s">
        <v>245</v>
      </c>
      <c r="F160" s="55"/>
      <c r="G160" s="50"/>
      <c r="H160" s="51"/>
      <c r="I160" s="51"/>
      <c r="J160" s="50"/>
      <c r="K160" s="51"/>
      <c r="L160" s="51"/>
      <c r="M160" s="51"/>
      <c r="N160" s="51"/>
      <c r="O160" s="51"/>
      <c r="P160" s="51"/>
      <c r="Q160" s="51"/>
      <c r="R160" s="51"/>
      <c r="S160" s="51"/>
      <c r="T160" s="51"/>
      <c r="U160" s="93"/>
      <c r="V160" s="93"/>
      <c r="W160" s="51"/>
      <c r="X160" s="93"/>
      <c r="Y160" s="155"/>
    </row>
    <row r="161" spans="1:25" ht="42" x14ac:dyDescent="0.15">
      <c r="A161" s="13"/>
      <c r="B161" s="74"/>
      <c r="C161" s="74"/>
      <c r="D161" s="57"/>
      <c r="E161" s="30" t="s">
        <v>393</v>
      </c>
      <c r="F161" s="32"/>
      <c r="G161" s="50"/>
      <c r="H161" s="52"/>
      <c r="I161" s="52"/>
      <c r="J161" s="50"/>
      <c r="K161" s="52"/>
      <c r="L161" s="52"/>
      <c r="M161" s="51"/>
      <c r="N161" s="51"/>
      <c r="O161" s="51"/>
      <c r="P161" s="51"/>
      <c r="Q161" s="51"/>
      <c r="R161" s="51"/>
      <c r="S161" s="51"/>
      <c r="T161" s="51"/>
      <c r="U161" s="93"/>
      <c r="V161" s="93"/>
      <c r="W161" s="51"/>
      <c r="X161" s="93"/>
      <c r="Y161" s="155"/>
    </row>
    <row r="162" spans="1:25" ht="31.5" x14ac:dyDescent="0.15">
      <c r="A162" s="79"/>
      <c r="B162" s="80"/>
      <c r="C162" s="80"/>
      <c r="D162" s="55"/>
      <c r="E162" s="81" t="s">
        <v>348</v>
      </c>
      <c r="F162" s="58" t="s">
        <v>347</v>
      </c>
      <c r="G162" s="50"/>
      <c r="H162" s="51"/>
      <c r="I162" s="51"/>
      <c r="J162" s="50"/>
      <c r="K162" s="51"/>
      <c r="L162" s="51"/>
      <c r="M162" s="51"/>
      <c r="N162" s="51"/>
      <c r="O162" s="51"/>
      <c r="P162" s="51"/>
      <c r="Q162" s="51"/>
      <c r="R162" s="51"/>
      <c r="S162" s="51"/>
      <c r="T162" s="51"/>
      <c r="U162" s="93"/>
      <c r="V162" s="93"/>
      <c r="W162" s="51"/>
      <c r="X162" s="93"/>
      <c r="Y162" s="155"/>
    </row>
    <row r="163" spans="1:25" ht="63" x14ac:dyDescent="0.15">
      <c r="A163" s="13" t="s">
        <v>247</v>
      </c>
      <c r="B163" s="74" t="s">
        <v>237</v>
      </c>
      <c r="C163" s="74" t="s">
        <v>202</v>
      </c>
      <c r="D163" s="57" t="s">
        <v>190</v>
      </c>
      <c r="E163" s="30" t="s">
        <v>248</v>
      </c>
      <c r="F163" s="32"/>
      <c r="G163" s="50">
        <f>H163+I163</f>
        <v>114904.1</v>
      </c>
      <c r="H163" s="52">
        <f>H165</f>
        <v>114904.1</v>
      </c>
      <c r="I163" s="52">
        <f>I165</f>
        <v>0</v>
      </c>
      <c r="J163" s="50">
        <f t="shared" si="19"/>
        <v>108220</v>
      </c>
      <c r="K163" s="52">
        <f>K165</f>
        <v>108220</v>
      </c>
      <c r="L163" s="52">
        <f>L165</f>
        <v>0</v>
      </c>
      <c r="M163" s="51">
        <f t="shared" si="14"/>
        <v>117000</v>
      </c>
      <c r="N163" s="51">
        <f>N165</f>
        <v>117000</v>
      </c>
      <c r="O163" s="51"/>
      <c r="P163" s="51">
        <f t="shared" si="15"/>
        <v>8780</v>
      </c>
      <c r="Q163" s="51">
        <f t="shared" si="16"/>
        <v>8780</v>
      </c>
      <c r="R163" s="51">
        <f t="shared" si="16"/>
        <v>0</v>
      </c>
      <c r="S163" s="51">
        <f t="shared" si="17"/>
        <v>119000</v>
      </c>
      <c r="T163" s="51">
        <f>T165</f>
        <v>119000</v>
      </c>
      <c r="U163" s="92"/>
      <c r="V163" s="93">
        <f t="shared" si="18"/>
        <v>119000</v>
      </c>
      <c r="W163" s="51">
        <f>W165</f>
        <v>119000</v>
      </c>
      <c r="X163" s="93"/>
      <c r="Y163" s="155"/>
    </row>
    <row r="164" spans="1:25" x14ac:dyDescent="0.15">
      <c r="A164" s="79"/>
      <c r="B164" s="80"/>
      <c r="C164" s="80"/>
      <c r="D164" s="55"/>
      <c r="E164" s="81" t="s">
        <v>195</v>
      </c>
      <c r="F164" s="55"/>
      <c r="G164" s="50"/>
      <c r="H164" s="51"/>
      <c r="I164" s="51"/>
      <c r="J164" s="50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93"/>
      <c r="V164" s="93"/>
      <c r="W164" s="51"/>
      <c r="X164" s="93"/>
      <c r="Y164" s="155"/>
    </row>
    <row r="165" spans="1:25" ht="63" x14ac:dyDescent="0.15">
      <c r="A165" s="76" t="s">
        <v>249</v>
      </c>
      <c r="B165" s="58" t="s">
        <v>237</v>
      </c>
      <c r="C165" s="58" t="s">
        <v>202</v>
      </c>
      <c r="D165" s="58" t="s">
        <v>193</v>
      </c>
      <c r="E165" s="81" t="s">
        <v>248</v>
      </c>
      <c r="F165" s="55"/>
      <c r="G165" s="50">
        <f t="shared" si="13"/>
        <v>114904.1</v>
      </c>
      <c r="H165" s="51">
        <f>H167+H168</f>
        <v>114904.1</v>
      </c>
      <c r="I165" s="51">
        <f>I169+I170</f>
        <v>0</v>
      </c>
      <c r="J165" s="50">
        <f t="shared" si="19"/>
        <v>108220</v>
      </c>
      <c r="K165" s="51">
        <f>K167+K168</f>
        <v>108220</v>
      </c>
      <c r="L165" s="52">
        <f>L170</f>
        <v>0</v>
      </c>
      <c r="M165" s="51">
        <f t="shared" si="14"/>
        <v>117000</v>
      </c>
      <c r="N165" s="51">
        <f>N166+N168</f>
        <v>117000</v>
      </c>
      <c r="O165" s="51"/>
      <c r="P165" s="51">
        <f t="shared" si="15"/>
        <v>8780</v>
      </c>
      <c r="Q165" s="51">
        <f t="shared" si="16"/>
        <v>8780</v>
      </c>
      <c r="R165" s="51">
        <f t="shared" si="16"/>
        <v>0</v>
      </c>
      <c r="S165" s="51">
        <f t="shared" si="17"/>
        <v>119000</v>
      </c>
      <c r="T165" s="51">
        <f>T166+T168</f>
        <v>119000</v>
      </c>
      <c r="U165" s="93"/>
      <c r="V165" s="93">
        <f t="shared" si="18"/>
        <v>119000</v>
      </c>
      <c r="W165" s="51">
        <f>W166+W168</f>
        <v>119000</v>
      </c>
      <c r="X165" s="93"/>
      <c r="Y165" s="155"/>
    </row>
    <row r="166" spans="1:25" ht="63" x14ac:dyDescent="0.15">
      <c r="A166" s="79"/>
      <c r="B166" s="80"/>
      <c r="C166" s="80"/>
      <c r="D166" s="55"/>
      <c r="E166" s="81" t="s">
        <v>333</v>
      </c>
      <c r="F166" s="58" t="s">
        <v>334</v>
      </c>
      <c r="G166" s="50"/>
      <c r="H166" s="51"/>
      <c r="I166" s="51"/>
      <c r="J166" s="50"/>
      <c r="K166" s="51"/>
      <c r="L166" s="51"/>
      <c r="M166" s="51">
        <f>N166</f>
        <v>115000</v>
      </c>
      <c r="N166" s="51">
        <v>115000</v>
      </c>
      <c r="O166" s="51"/>
      <c r="P166" s="51">
        <f>Q166+R166</f>
        <v>115000</v>
      </c>
      <c r="Q166" s="51">
        <f>N166-K166</f>
        <v>115000</v>
      </c>
      <c r="R166" s="51"/>
      <c r="S166" s="51"/>
      <c r="T166" s="51">
        <v>117000</v>
      </c>
      <c r="U166" s="93"/>
      <c r="V166" s="93"/>
      <c r="W166" s="51">
        <v>117000</v>
      </c>
      <c r="X166" s="93"/>
      <c r="Y166" s="155"/>
    </row>
    <row r="167" spans="1:25" ht="73.5" x14ac:dyDescent="0.15">
      <c r="A167" s="79"/>
      <c r="B167" s="80"/>
      <c r="C167" s="80"/>
      <c r="D167" s="55"/>
      <c r="E167" s="83" t="s">
        <v>419</v>
      </c>
      <c r="F167" s="62">
        <v>4637</v>
      </c>
      <c r="G167" s="50">
        <f t="shared" si="13"/>
        <v>112624.1</v>
      </c>
      <c r="H167" s="51">
        <v>112624.1</v>
      </c>
      <c r="I167" s="51"/>
      <c r="J167" s="50">
        <f t="shared" si="19"/>
        <v>106220</v>
      </c>
      <c r="K167" s="51">
        <v>106220</v>
      </c>
      <c r="L167" s="51"/>
      <c r="M167" s="51">
        <v>0</v>
      </c>
      <c r="N167" s="51">
        <v>0</v>
      </c>
      <c r="O167" s="51"/>
      <c r="P167" s="51">
        <f t="shared" si="15"/>
        <v>-106220</v>
      </c>
      <c r="Q167" s="51">
        <f t="shared" si="16"/>
        <v>-106220</v>
      </c>
      <c r="R167" s="51"/>
      <c r="S167" s="51"/>
      <c r="T167" s="51">
        <v>0</v>
      </c>
      <c r="U167" s="93"/>
      <c r="V167" s="93"/>
      <c r="W167" s="51">
        <v>0</v>
      </c>
      <c r="X167" s="93"/>
      <c r="Y167" s="155"/>
    </row>
    <row r="168" spans="1:25" ht="73.5" x14ac:dyDescent="0.15">
      <c r="A168" s="79"/>
      <c r="B168" s="80"/>
      <c r="C168" s="80"/>
      <c r="D168" s="55"/>
      <c r="E168" s="81" t="s">
        <v>424</v>
      </c>
      <c r="F168" s="62" t="s">
        <v>399</v>
      </c>
      <c r="G168" s="50">
        <f>H168</f>
        <v>2280</v>
      </c>
      <c r="H168" s="51">
        <v>2280</v>
      </c>
      <c r="I168" s="51"/>
      <c r="J168" s="50">
        <f>K168</f>
        <v>2000</v>
      </c>
      <c r="K168" s="51">
        <v>2000</v>
      </c>
      <c r="L168" s="51"/>
      <c r="M168" s="51">
        <f>N168</f>
        <v>2000</v>
      </c>
      <c r="N168" s="51">
        <v>2000</v>
      </c>
      <c r="O168" s="51"/>
      <c r="P168" s="51"/>
      <c r="Q168" s="51"/>
      <c r="R168" s="51"/>
      <c r="S168" s="51"/>
      <c r="T168" s="51">
        <v>2000</v>
      </c>
      <c r="U168" s="93"/>
      <c r="V168" s="93"/>
      <c r="W168" s="51">
        <v>2000</v>
      </c>
      <c r="X168" s="93"/>
      <c r="Y168" s="155"/>
    </row>
    <row r="169" spans="1:25" ht="21" x14ac:dyDescent="0.15">
      <c r="A169" s="79"/>
      <c r="B169" s="80"/>
      <c r="C169" s="80"/>
      <c r="D169" s="55"/>
      <c r="E169" s="81" t="s">
        <v>423</v>
      </c>
      <c r="F169" s="62" t="s">
        <v>345</v>
      </c>
      <c r="G169" s="50">
        <f t="shared" si="13"/>
        <v>0</v>
      </c>
      <c r="H169" s="51"/>
      <c r="I169" s="51">
        <v>0</v>
      </c>
      <c r="J169" s="50"/>
      <c r="K169" s="51"/>
      <c r="L169" s="51"/>
      <c r="M169" s="51">
        <f t="shared" si="14"/>
        <v>0</v>
      </c>
      <c r="N169" s="51"/>
      <c r="O169" s="51"/>
      <c r="P169" s="51">
        <f t="shared" si="15"/>
        <v>0</v>
      </c>
      <c r="Q169" s="51">
        <f t="shared" si="16"/>
        <v>0</v>
      </c>
      <c r="R169" s="51">
        <f t="shared" si="16"/>
        <v>0</v>
      </c>
      <c r="S169" s="51">
        <f t="shared" si="17"/>
        <v>0</v>
      </c>
      <c r="T169" s="51"/>
      <c r="U169" s="93"/>
      <c r="V169" s="93">
        <f t="shared" si="18"/>
        <v>0</v>
      </c>
      <c r="W169" s="51"/>
      <c r="X169" s="93"/>
      <c r="Y169" s="155"/>
    </row>
    <row r="170" spans="1:25" ht="21" x14ac:dyDescent="0.15">
      <c r="A170" s="79"/>
      <c r="B170" s="80"/>
      <c r="C170" s="80"/>
      <c r="D170" s="55"/>
      <c r="E170" s="81" t="s">
        <v>412</v>
      </c>
      <c r="F170" s="62" t="s">
        <v>346</v>
      </c>
      <c r="G170" s="50">
        <f t="shared" si="13"/>
        <v>0</v>
      </c>
      <c r="H170" s="51"/>
      <c r="I170" s="51">
        <v>0</v>
      </c>
      <c r="J170" s="50">
        <f t="shared" si="19"/>
        <v>0</v>
      </c>
      <c r="K170" s="51"/>
      <c r="L170" s="51">
        <v>0</v>
      </c>
      <c r="M170" s="51">
        <f t="shared" si="14"/>
        <v>0</v>
      </c>
      <c r="N170" s="51"/>
      <c r="O170" s="51"/>
      <c r="P170" s="51">
        <f t="shared" si="15"/>
        <v>0</v>
      </c>
      <c r="Q170" s="51">
        <f t="shared" si="16"/>
        <v>0</v>
      </c>
      <c r="R170" s="51">
        <f t="shared" si="16"/>
        <v>0</v>
      </c>
      <c r="S170" s="51">
        <f t="shared" si="17"/>
        <v>0</v>
      </c>
      <c r="T170" s="51"/>
      <c r="U170" s="93"/>
      <c r="V170" s="93">
        <f t="shared" si="18"/>
        <v>0</v>
      </c>
      <c r="W170" s="51"/>
      <c r="X170" s="93"/>
      <c r="Y170" s="155"/>
    </row>
    <row r="171" spans="1:25" ht="42" x14ac:dyDescent="0.15">
      <c r="A171" s="79"/>
      <c r="B171" s="80"/>
      <c r="C171" s="80"/>
      <c r="D171" s="55"/>
      <c r="E171" s="81" t="s">
        <v>344</v>
      </c>
      <c r="F171" s="58" t="s">
        <v>343</v>
      </c>
      <c r="G171" s="50"/>
      <c r="H171" s="51"/>
      <c r="I171" s="51"/>
      <c r="J171" s="50"/>
      <c r="K171" s="51"/>
      <c r="L171" s="51"/>
      <c r="M171" s="51"/>
      <c r="N171" s="51"/>
      <c r="O171" s="51"/>
      <c r="P171" s="51"/>
      <c r="Q171" s="51"/>
      <c r="R171" s="51"/>
      <c r="S171" s="51"/>
      <c r="T171" s="51"/>
      <c r="U171" s="93"/>
      <c r="V171" s="93"/>
      <c r="W171" s="51"/>
      <c r="X171" s="93"/>
      <c r="Y171" s="155"/>
    </row>
    <row r="172" spans="1:25" ht="31.5" x14ac:dyDescent="0.15">
      <c r="A172" s="13" t="s">
        <v>250</v>
      </c>
      <c r="B172" s="74" t="s">
        <v>251</v>
      </c>
      <c r="C172" s="74" t="s">
        <v>190</v>
      </c>
      <c r="D172" s="57" t="s">
        <v>190</v>
      </c>
      <c r="E172" s="30" t="s">
        <v>252</v>
      </c>
      <c r="F172" s="32"/>
      <c r="G172" s="50">
        <f t="shared" si="13"/>
        <v>548068.65</v>
      </c>
      <c r="H172" s="52">
        <f>H175</f>
        <v>154975.15</v>
      </c>
      <c r="I172" s="52">
        <f>I191</f>
        <v>393093.5</v>
      </c>
      <c r="J172" s="50">
        <f t="shared" si="19"/>
        <v>1208562</v>
      </c>
      <c r="K172" s="52">
        <f>K175+K191</f>
        <v>163562</v>
      </c>
      <c r="L172" s="52">
        <f>L191</f>
        <v>1045000</v>
      </c>
      <c r="M172" s="51">
        <f t="shared" si="14"/>
        <v>270352</v>
      </c>
      <c r="N172" s="52">
        <f>N175</f>
        <v>190352</v>
      </c>
      <c r="O172" s="51">
        <f>O191</f>
        <v>80000</v>
      </c>
      <c r="P172" s="51">
        <f t="shared" si="15"/>
        <v>-938210</v>
      </c>
      <c r="Q172" s="51">
        <f t="shared" si="16"/>
        <v>26790</v>
      </c>
      <c r="R172" s="51">
        <f t="shared" si="16"/>
        <v>-965000</v>
      </c>
      <c r="S172" s="51">
        <f t="shared" si="17"/>
        <v>580352</v>
      </c>
      <c r="T172" s="52">
        <f>T175</f>
        <v>190352</v>
      </c>
      <c r="U172" s="92">
        <f>U191</f>
        <v>390000</v>
      </c>
      <c r="V172" s="93">
        <f t="shared" si="18"/>
        <v>235352</v>
      </c>
      <c r="W172" s="52">
        <f>W175</f>
        <v>190352</v>
      </c>
      <c r="X172" s="92">
        <f>X191</f>
        <v>45000</v>
      </c>
      <c r="Y172" s="155"/>
    </row>
    <row r="173" spans="1:25" ht="33" customHeight="1" x14ac:dyDescent="0.15">
      <c r="A173" s="79"/>
      <c r="B173" s="80"/>
      <c r="C173" s="80"/>
      <c r="D173" s="55"/>
      <c r="E173" s="81" t="s">
        <v>5</v>
      </c>
      <c r="F173" s="55"/>
      <c r="G173" s="50"/>
      <c r="H173" s="51"/>
      <c r="I173" s="51"/>
      <c r="J173" s="50"/>
      <c r="K173" s="51"/>
      <c r="L173" s="51"/>
      <c r="M173" s="51"/>
      <c r="N173" s="51"/>
      <c r="O173" s="51"/>
      <c r="P173" s="51"/>
      <c r="Q173" s="51"/>
      <c r="R173" s="51"/>
      <c r="S173" s="51"/>
      <c r="T173" s="51"/>
      <c r="U173" s="93"/>
      <c r="V173" s="93"/>
      <c r="W173" s="51"/>
      <c r="X173" s="93"/>
      <c r="Y173" s="155"/>
    </row>
    <row r="174" spans="1:25" ht="21" x14ac:dyDescent="0.15">
      <c r="A174" s="13" t="s">
        <v>253</v>
      </c>
      <c r="B174" s="74" t="s">
        <v>251</v>
      </c>
      <c r="C174" s="74" t="s">
        <v>193</v>
      </c>
      <c r="D174" s="57" t="s">
        <v>190</v>
      </c>
      <c r="E174" s="30" t="s">
        <v>254</v>
      </c>
      <c r="F174" s="32"/>
      <c r="G174" s="50"/>
      <c r="H174" s="52"/>
      <c r="I174" s="52"/>
      <c r="J174" s="50"/>
      <c r="K174" s="52"/>
      <c r="L174" s="52"/>
      <c r="M174" s="51"/>
      <c r="N174" s="51"/>
      <c r="O174" s="51"/>
      <c r="P174" s="51"/>
      <c r="Q174" s="51"/>
      <c r="R174" s="51"/>
      <c r="S174" s="51"/>
      <c r="T174" s="51"/>
      <c r="U174" s="93"/>
      <c r="V174" s="93"/>
      <c r="W174" s="51"/>
      <c r="X174" s="93"/>
      <c r="Y174" s="155"/>
    </row>
    <row r="175" spans="1:25" ht="21" x14ac:dyDescent="0.15">
      <c r="A175" s="13" t="s">
        <v>255</v>
      </c>
      <c r="B175" s="74" t="s">
        <v>251</v>
      </c>
      <c r="C175" s="74" t="s">
        <v>205</v>
      </c>
      <c r="D175" s="57" t="s">
        <v>190</v>
      </c>
      <c r="E175" s="30" t="s">
        <v>256</v>
      </c>
      <c r="F175" s="32"/>
      <c r="G175" s="50">
        <f t="shared" si="13"/>
        <v>154975.15</v>
      </c>
      <c r="H175" s="52">
        <f>H177+H181+H185</f>
        <v>154975.15</v>
      </c>
      <c r="I175" s="52"/>
      <c r="J175" s="50">
        <f t="shared" si="19"/>
        <v>163562</v>
      </c>
      <c r="K175" s="52">
        <f>K177+K181+K185</f>
        <v>163562</v>
      </c>
      <c r="L175" s="52"/>
      <c r="M175" s="51">
        <f t="shared" si="14"/>
        <v>190352</v>
      </c>
      <c r="N175" s="52">
        <f>N177+N181+N185</f>
        <v>190352</v>
      </c>
      <c r="O175" s="51"/>
      <c r="P175" s="51">
        <f t="shared" si="15"/>
        <v>26790</v>
      </c>
      <c r="Q175" s="51">
        <f t="shared" si="16"/>
        <v>26790</v>
      </c>
      <c r="R175" s="51">
        <f t="shared" si="16"/>
        <v>0</v>
      </c>
      <c r="S175" s="51">
        <f t="shared" si="17"/>
        <v>190352</v>
      </c>
      <c r="T175" s="52">
        <f>T177+T181+T185</f>
        <v>190352</v>
      </c>
      <c r="U175" s="93"/>
      <c r="V175" s="93">
        <f t="shared" si="18"/>
        <v>190352</v>
      </c>
      <c r="W175" s="52">
        <f>W177+W181+W185</f>
        <v>190352</v>
      </c>
      <c r="X175" s="93"/>
      <c r="Y175" s="155"/>
    </row>
    <row r="176" spans="1:25" x14ac:dyDescent="0.15">
      <c r="A176" s="79"/>
      <c r="B176" s="80"/>
      <c r="C176" s="80"/>
      <c r="D176" s="55"/>
      <c r="E176" s="81" t="s">
        <v>195</v>
      </c>
      <c r="F176" s="55"/>
      <c r="G176" s="50"/>
      <c r="H176" s="51"/>
      <c r="I176" s="51"/>
      <c r="J176" s="50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93"/>
      <c r="V176" s="93"/>
      <c r="W176" s="51"/>
      <c r="X176" s="93"/>
      <c r="Y176" s="155"/>
    </row>
    <row r="177" spans="1:25" x14ac:dyDescent="0.15">
      <c r="A177" s="76" t="s">
        <v>257</v>
      </c>
      <c r="B177" s="58" t="s">
        <v>251</v>
      </c>
      <c r="C177" s="58" t="s">
        <v>205</v>
      </c>
      <c r="D177" s="58" t="s">
        <v>193</v>
      </c>
      <c r="E177" s="81" t="s">
        <v>258</v>
      </c>
      <c r="F177" s="55"/>
      <c r="G177" s="50">
        <f t="shared" si="13"/>
        <v>26989.05</v>
      </c>
      <c r="H177" s="51">
        <f>H179+H180</f>
        <v>26989.05</v>
      </c>
      <c r="I177" s="51"/>
      <c r="J177" s="50">
        <f t="shared" si="19"/>
        <v>27150</v>
      </c>
      <c r="K177" s="52">
        <f>K179+K180</f>
        <v>27150</v>
      </c>
      <c r="L177" s="51"/>
      <c r="M177" s="51">
        <f t="shared" si="14"/>
        <v>33000</v>
      </c>
      <c r="N177" s="51">
        <f>N178+N180</f>
        <v>33000</v>
      </c>
      <c r="O177" s="51"/>
      <c r="P177" s="51">
        <f t="shared" si="15"/>
        <v>5850</v>
      </c>
      <c r="Q177" s="51">
        <f t="shared" si="16"/>
        <v>5850</v>
      </c>
      <c r="R177" s="51">
        <f t="shared" si="16"/>
        <v>0</v>
      </c>
      <c r="S177" s="51">
        <f t="shared" si="17"/>
        <v>33000</v>
      </c>
      <c r="T177" s="51">
        <f>T178+T180</f>
        <v>33000</v>
      </c>
      <c r="U177" s="93"/>
      <c r="V177" s="93">
        <f t="shared" si="18"/>
        <v>33000</v>
      </c>
      <c r="W177" s="51">
        <f>W178+W180</f>
        <v>33000</v>
      </c>
      <c r="X177" s="93"/>
      <c r="Y177" s="155"/>
    </row>
    <row r="178" spans="1:25" ht="63" x14ac:dyDescent="0.15">
      <c r="A178" s="79"/>
      <c r="B178" s="80"/>
      <c r="C178" s="80"/>
      <c r="D178" s="55"/>
      <c r="E178" s="81" t="s">
        <v>333</v>
      </c>
      <c r="F178" s="58" t="s">
        <v>334</v>
      </c>
      <c r="G178" s="50"/>
      <c r="H178" s="51"/>
      <c r="I178" s="51"/>
      <c r="J178" s="50"/>
      <c r="K178" s="51"/>
      <c r="L178" s="51"/>
      <c r="M178" s="51">
        <f>N178</f>
        <v>32000</v>
      </c>
      <c r="N178" s="51">
        <v>32000</v>
      </c>
      <c r="O178" s="51"/>
      <c r="P178" s="51">
        <f>Q178+R178</f>
        <v>32000</v>
      </c>
      <c r="Q178" s="51">
        <f>N178-K178</f>
        <v>32000</v>
      </c>
      <c r="R178" s="51"/>
      <c r="S178" s="51"/>
      <c r="T178" s="51">
        <v>32000</v>
      </c>
      <c r="U178" s="93"/>
      <c r="V178" s="93"/>
      <c r="W178" s="51">
        <v>32000</v>
      </c>
      <c r="X178" s="93"/>
      <c r="Y178" s="155"/>
    </row>
    <row r="179" spans="1:25" ht="73.5" x14ac:dyDescent="0.15">
      <c r="A179" s="79"/>
      <c r="B179" s="80"/>
      <c r="C179" s="80"/>
      <c r="D179" s="55"/>
      <c r="E179" s="83" t="s">
        <v>419</v>
      </c>
      <c r="F179" s="62">
        <v>4637</v>
      </c>
      <c r="G179" s="50">
        <f t="shared" si="13"/>
        <v>25475</v>
      </c>
      <c r="H179" s="51">
        <v>25475</v>
      </c>
      <c r="I179" s="51"/>
      <c r="J179" s="50">
        <f t="shared" si="19"/>
        <v>25250</v>
      </c>
      <c r="K179" s="51">
        <v>25250</v>
      </c>
      <c r="L179" s="51"/>
      <c r="M179" s="51">
        <v>0</v>
      </c>
      <c r="N179" s="51">
        <v>0</v>
      </c>
      <c r="O179" s="51"/>
      <c r="P179" s="51">
        <f t="shared" si="15"/>
        <v>-25250</v>
      </c>
      <c r="Q179" s="51">
        <f t="shared" si="16"/>
        <v>-25250</v>
      </c>
      <c r="R179" s="51"/>
      <c r="S179" s="51"/>
      <c r="T179" s="51">
        <v>0</v>
      </c>
      <c r="U179" s="93"/>
      <c r="V179" s="93"/>
      <c r="W179" s="51">
        <v>0</v>
      </c>
      <c r="X179" s="93"/>
      <c r="Y179" s="155"/>
    </row>
    <row r="180" spans="1:25" ht="73.5" x14ac:dyDescent="0.15">
      <c r="A180" s="79"/>
      <c r="B180" s="80"/>
      <c r="C180" s="80"/>
      <c r="D180" s="55"/>
      <c r="E180" s="81" t="s">
        <v>424</v>
      </c>
      <c r="F180" s="62">
        <v>4655</v>
      </c>
      <c r="G180" s="50">
        <f t="shared" si="13"/>
        <v>1514.05</v>
      </c>
      <c r="H180" s="51">
        <v>1514.05</v>
      </c>
      <c r="I180" s="51"/>
      <c r="J180" s="50">
        <f t="shared" si="19"/>
        <v>1900</v>
      </c>
      <c r="K180" s="51">
        <v>1900</v>
      </c>
      <c r="L180" s="51"/>
      <c r="M180" s="51">
        <f t="shared" si="14"/>
        <v>1000</v>
      </c>
      <c r="N180" s="51">
        <v>1000</v>
      </c>
      <c r="O180" s="51"/>
      <c r="P180" s="51">
        <f t="shared" si="15"/>
        <v>-900</v>
      </c>
      <c r="Q180" s="51">
        <f t="shared" si="16"/>
        <v>-900</v>
      </c>
      <c r="R180" s="51">
        <f t="shared" si="16"/>
        <v>0</v>
      </c>
      <c r="S180" s="51">
        <f t="shared" si="17"/>
        <v>1000</v>
      </c>
      <c r="T180" s="51">
        <v>1000</v>
      </c>
      <c r="U180" s="93"/>
      <c r="V180" s="93">
        <f t="shared" si="18"/>
        <v>1000</v>
      </c>
      <c r="W180" s="51">
        <v>1000</v>
      </c>
      <c r="X180" s="93"/>
      <c r="Y180" s="155"/>
    </row>
    <row r="181" spans="1:25" ht="31.5" x14ac:dyDescent="0.15">
      <c r="A181" s="76" t="s">
        <v>259</v>
      </c>
      <c r="B181" s="58" t="s">
        <v>251</v>
      </c>
      <c r="C181" s="58" t="s">
        <v>205</v>
      </c>
      <c r="D181" s="58" t="s">
        <v>198</v>
      </c>
      <c r="E181" s="81" t="s">
        <v>260</v>
      </c>
      <c r="F181" s="55"/>
      <c r="G181" s="50">
        <f t="shared" si="13"/>
        <v>102939</v>
      </c>
      <c r="H181" s="51">
        <f>H183+H184</f>
        <v>102939</v>
      </c>
      <c r="I181" s="51"/>
      <c r="J181" s="50">
        <f t="shared" si="19"/>
        <v>106912</v>
      </c>
      <c r="K181" s="52">
        <f>K183+K184</f>
        <v>106912</v>
      </c>
      <c r="L181" s="51"/>
      <c r="M181" s="51">
        <f t="shared" si="14"/>
        <v>117352</v>
      </c>
      <c r="N181" s="51">
        <f>N182+N184</f>
        <v>117352</v>
      </c>
      <c r="O181" s="51"/>
      <c r="P181" s="51">
        <f t="shared" si="15"/>
        <v>10440</v>
      </c>
      <c r="Q181" s="51">
        <f t="shared" si="16"/>
        <v>10440</v>
      </c>
      <c r="R181" s="51">
        <f t="shared" si="16"/>
        <v>0</v>
      </c>
      <c r="S181" s="51">
        <f t="shared" si="17"/>
        <v>117352</v>
      </c>
      <c r="T181" s="51">
        <f>T182+T184</f>
        <v>117352</v>
      </c>
      <c r="U181" s="93"/>
      <c r="V181" s="93">
        <f t="shared" si="18"/>
        <v>117352</v>
      </c>
      <c r="W181" s="51">
        <f>W182+W184</f>
        <v>117352</v>
      </c>
      <c r="X181" s="93"/>
      <c r="Y181" s="155"/>
    </row>
    <row r="182" spans="1:25" ht="63" x14ac:dyDescent="0.15">
      <c r="A182" s="79"/>
      <c r="B182" s="80"/>
      <c r="C182" s="80"/>
      <c r="D182" s="55"/>
      <c r="E182" s="81" t="s">
        <v>333</v>
      </c>
      <c r="F182" s="58" t="s">
        <v>334</v>
      </c>
      <c r="G182" s="50"/>
      <c r="H182" s="51"/>
      <c r="I182" s="51"/>
      <c r="J182" s="50"/>
      <c r="K182" s="51"/>
      <c r="L182" s="51"/>
      <c r="M182" s="51">
        <f>N182</f>
        <v>114852</v>
      </c>
      <c r="N182" s="51">
        <v>114852</v>
      </c>
      <c r="O182" s="51"/>
      <c r="P182" s="51"/>
      <c r="Q182" s="51"/>
      <c r="R182" s="51"/>
      <c r="S182" s="51"/>
      <c r="T182" s="51">
        <v>114852</v>
      </c>
      <c r="U182" s="93"/>
      <c r="V182" s="93"/>
      <c r="W182" s="51">
        <v>114852</v>
      </c>
      <c r="X182" s="93"/>
      <c r="Y182" s="155"/>
    </row>
    <row r="183" spans="1:25" ht="73.5" x14ac:dyDescent="0.15">
      <c r="A183" s="79"/>
      <c r="B183" s="80"/>
      <c r="C183" s="80"/>
      <c r="D183" s="55"/>
      <c r="E183" s="83" t="s">
        <v>419</v>
      </c>
      <c r="F183" s="62">
        <v>4637</v>
      </c>
      <c r="G183" s="50">
        <f t="shared" si="13"/>
        <v>100519</v>
      </c>
      <c r="H183" s="51">
        <v>100519</v>
      </c>
      <c r="I183" s="51"/>
      <c r="J183" s="50">
        <f t="shared" si="19"/>
        <v>104412</v>
      </c>
      <c r="K183" s="51">
        <v>104412</v>
      </c>
      <c r="L183" s="51"/>
      <c r="M183" s="51"/>
      <c r="N183" s="51"/>
      <c r="O183" s="51"/>
      <c r="P183" s="51">
        <f t="shared" si="15"/>
        <v>-104412</v>
      </c>
      <c r="Q183" s="51">
        <f t="shared" si="16"/>
        <v>-104412</v>
      </c>
      <c r="R183" s="51">
        <f t="shared" si="16"/>
        <v>0</v>
      </c>
      <c r="S183" s="51">
        <f t="shared" si="17"/>
        <v>0</v>
      </c>
      <c r="T183" s="51"/>
      <c r="U183" s="93"/>
      <c r="V183" s="93">
        <f t="shared" si="18"/>
        <v>0</v>
      </c>
      <c r="W183" s="51"/>
      <c r="X183" s="93"/>
      <c r="Y183" s="155"/>
    </row>
    <row r="184" spans="1:25" ht="73.5" x14ac:dyDescent="0.15">
      <c r="A184" s="79"/>
      <c r="B184" s="80"/>
      <c r="C184" s="80"/>
      <c r="D184" s="55"/>
      <c r="E184" s="81" t="s">
        <v>424</v>
      </c>
      <c r="F184" s="62" t="s">
        <v>399</v>
      </c>
      <c r="G184" s="50">
        <f t="shared" si="13"/>
        <v>2420</v>
      </c>
      <c r="H184" s="51">
        <v>2420</v>
      </c>
      <c r="I184" s="51"/>
      <c r="J184" s="50">
        <f t="shared" si="19"/>
        <v>2500</v>
      </c>
      <c r="K184" s="51">
        <v>2500</v>
      </c>
      <c r="L184" s="51"/>
      <c r="M184" s="51">
        <f t="shared" si="14"/>
        <v>2500</v>
      </c>
      <c r="N184" s="51">
        <v>2500</v>
      </c>
      <c r="O184" s="51"/>
      <c r="P184" s="51">
        <f t="shared" si="15"/>
        <v>0</v>
      </c>
      <c r="Q184" s="51">
        <f t="shared" si="16"/>
        <v>0</v>
      </c>
      <c r="R184" s="51">
        <f t="shared" si="16"/>
        <v>0</v>
      </c>
      <c r="S184" s="51">
        <f t="shared" si="17"/>
        <v>2500</v>
      </c>
      <c r="T184" s="51">
        <v>2500</v>
      </c>
      <c r="U184" s="93"/>
      <c r="V184" s="93">
        <f t="shared" si="18"/>
        <v>2500</v>
      </c>
      <c r="W184" s="51">
        <v>2500</v>
      </c>
      <c r="X184" s="93"/>
      <c r="Y184" s="155"/>
    </row>
    <row r="185" spans="1:25" ht="31.5" x14ac:dyDescent="0.15">
      <c r="A185" s="76" t="s">
        <v>261</v>
      </c>
      <c r="B185" s="58" t="s">
        <v>251</v>
      </c>
      <c r="C185" s="58" t="s">
        <v>205</v>
      </c>
      <c r="D185" s="58" t="s">
        <v>214</v>
      </c>
      <c r="E185" s="81" t="s">
        <v>262</v>
      </c>
      <c r="F185" s="55"/>
      <c r="G185" s="50">
        <f t="shared" si="13"/>
        <v>25047.1</v>
      </c>
      <c r="H185" s="51">
        <f>H188+H189+H190+H187+H186</f>
        <v>25047.1</v>
      </c>
      <c r="I185" s="51"/>
      <c r="J185" s="50">
        <f t="shared" si="19"/>
        <v>29500</v>
      </c>
      <c r="K185" s="52">
        <f>K188+K187+K190+K189</f>
        <v>29500</v>
      </c>
      <c r="L185" s="51"/>
      <c r="M185" s="51">
        <f t="shared" si="14"/>
        <v>40000</v>
      </c>
      <c r="N185" s="52">
        <f>N187+N188+N189+N190+N186</f>
        <v>40000</v>
      </c>
      <c r="O185" s="51"/>
      <c r="P185" s="51">
        <f t="shared" si="15"/>
        <v>10500</v>
      </c>
      <c r="Q185" s="51">
        <f t="shared" si="16"/>
        <v>10500</v>
      </c>
      <c r="R185" s="51">
        <f t="shared" si="16"/>
        <v>0</v>
      </c>
      <c r="S185" s="51">
        <f t="shared" si="17"/>
        <v>40000</v>
      </c>
      <c r="T185" s="52">
        <f>T187+T188+T189+T190+T186</f>
        <v>40000</v>
      </c>
      <c r="U185" s="54"/>
      <c r="V185" s="54">
        <f t="shared" si="18"/>
        <v>40000</v>
      </c>
      <c r="W185" s="52">
        <f>W187+W188+W189+W190+W186</f>
        <v>40000</v>
      </c>
      <c r="X185" s="93"/>
      <c r="Y185" s="155"/>
    </row>
    <row r="186" spans="1:25" ht="21" x14ac:dyDescent="0.15">
      <c r="A186" s="76"/>
      <c r="B186" s="58"/>
      <c r="C186" s="58"/>
      <c r="D186" s="58"/>
      <c r="E186" s="81" t="s">
        <v>318</v>
      </c>
      <c r="F186" s="58" t="s">
        <v>317</v>
      </c>
      <c r="G186" s="50">
        <f>H186</f>
        <v>0</v>
      </c>
      <c r="H186" s="51">
        <v>0</v>
      </c>
      <c r="I186" s="51"/>
      <c r="J186" s="50"/>
      <c r="K186" s="52"/>
      <c r="L186" s="51"/>
      <c r="M186" s="51">
        <f>N186</f>
        <v>1000</v>
      </c>
      <c r="N186" s="52">
        <v>1000</v>
      </c>
      <c r="O186" s="51"/>
      <c r="P186" s="51"/>
      <c r="Q186" s="51"/>
      <c r="R186" s="51"/>
      <c r="S186" s="51"/>
      <c r="T186" s="52">
        <v>1000</v>
      </c>
      <c r="U186" s="54"/>
      <c r="V186" s="54"/>
      <c r="W186" s="52">
        <v>1000</v>
      </c>
      <c r="X186" s="93"/>
      <c r="Y186" s="155"/>
    </row>
    <row r="187" spans="1:25" ht="21" x14ac:dyDescent="0.15">
      <c r="A187" s="79"/>
      <c r="B187" s="80"/>
      <c r="C187" s="80"/>
      <c r="D187" s="55"/>
      <c r="E187" s="81" t="s">
        <v>319</v>
      </c>
      <c r="F187" s="58" t="s">
        <v>320</v>
      </c>
      <c r="G187" s="50">
        <f t="shared" si="13"/>
        <v>10476</v>
      </c>
      <c r="H187" s="51">
        <v>10476</v>
      </c>
      <c r="I187" s="51"/>
      <c r="J187" s="50">
        <f t="shared" si="19"/>
        <v>13500</v>
      </c>
      <c r="K187" s="51">
        <v>13500</v>
      </c>
      <c r="L187" s="51"/>
      <c r="M187" s="51">
        <f t="shared" si="14"/>
        <v>15000</v>
      </c>
      <c r="N187" s="51">
        <v>15000</v>
      </c>
      <c r="O187" s="51"/>
      <c r="P187" s="51">
        <f t="shared" si="15"/>
        <v>1500</v>
      </c>
      <c r="Q187" s="51">
        <f t="shared" si="16"/>
        <v>1500</v>
      </c>
      <c r="R187" s="51">
        <f t="shared" si="16"/>
        <v>0</v>
      </c>
      <c r="S187" s="51">
        <f t="shared" si="17"/>
        <v>15000</v>
      </c>
      <c r="T187" s="51">
        <v>15000</v>
      </c>
      <c r="U187" s="54"/>
      <c r="V187" s="54">
        <f t="shared" si="18"/>
        <v>15000</v>
      </c>
      <c r="W187" s="51">
        <v>15000</v>
      </c>
      <c r="X187" s="93"/>
      <c r="Y187" s="155"/>
    </row>
    <row r="188" spans="1:25" ht="31.5" x14ac:dyDescent="0.15">
      <c r="A188" s="79"/>
      <c r="B188" s="80"/>
      <c r="C188" s="80"/>
      <c r="D188" s="55"/>
      <c r="E188" s="84" t="s">
        <v>408</v>
      </c>
      <c r="F188" s="58">
        <v>4269</v>
      </c>
      <c r="G188" s="50">
        <f t="shared" si="13"/>
        <v>6131.1</v>
      </c>
      <c r="H188" s="51">
        <v>6131.1</v>
      </c>
      <c r="I188" s="51"/>
      <c r="J188" s="50">
        <f t="shared" si="19"/>
        <v>8000</v>
      </c>
      <c r="K188" s="51">
        <v>8000</v>
      </c>
      <c r="L188" s="51"/>
      <c r="M188" s="51">
        <f t="shared" si="14"/>
        <v>15000</v>
      </c>
      <c r="N188" s="51">
        <v>15000</v>
      </c>
      <c r="O188" s="51"/>
      <c r="P188" s="51">
        <f t="shared" si="15"/>
        <v>7000</v>
      </c>
      <c r="Q188" s="51">
        <f t="shared" si="16"/>
        <v>7000</v>
      </c>
      <c r="R188" s="51">
        <f t="shared" si="16"/>
        <v>0</v>
      </c>
      <c r="S188" s="51">
        <f t="shared" si="17"/>
        <v>15000</v>
      </c>
      <c r="T188" s="51">
        <v>15000</v>
      </c>
      <c r="U188" s="54"/>
      <c r="V188" s="54">
        <f t="shared" si="18"/>
        <v>15000</v>
      </c>
      <c r="W188" s="51">
        <v>15000</v>
      </c>
      <c r="X188" s="93"/>
      <c r="Y188" s="155"/>
    </row>
    <row r="189" spans="1:25" ht="73.5" x14ac:dyDescent="0.15">
      <c r="A189" s="79"/>
      <c r="B189" s="80"/>
      <c r="C189" s="80"/>
      <c r="D189" s="55"/>
      <c r="E189" s="83" t="s">
        <v>419</v>
      </c>
      <c r="F189" s="62">
        <v>4637</v>
      </c>
      <c r="G189" s="50">
        <f t="shared" si="13"/>
        <v>3230</v>
      </c>
      <c r="H189" s="51">
        <v>3230</v>
      </c>
      <c r="I189" s="51"/>
      <c r="J189" s="50">
        <f t="shared" si="19"/>
        <v>3000</v>
      </c>
      <c r="K189" s="51">
        <v>3000</v>
      </c>
      <c r="L189" s="51"/>
      <c r="M189" s="51">
        <f t="shared" si="14"/>
        <v>3000</v>
      </c>
      <c r="N189" s="51">
        <v>3000</v>
      </c>
      <c r="O189" s="51"/>
      <c r="P189" s="51">
        <f t="shared" si="15"/>
        <v>0</v>
      </c>
      <c r="Q189" s="51">
        <f t="shared" si="16"/>
        <v>0</v>
      </c>
      <c r="R189" s="51">
        <f t="shared" si="16"/>
        <v>0</v>
      </c>
      <c r="S189" s="51">
        <f t="shared" si="17"/>
        <v>3000</v>
      </c>
      <c r="T189" s="51">
        <v>3000</v>
      </c>
      <c r="U189" s="93"/>
      <c r="V189" s="93">
        <f t="shared" si="18"/>
        <v>3000</v>
      </c>
      <c r="W189" s="51">
        <v>3000</v>
      </c>
      <c r="X189" s="93"/>
      <c r="Y189" s="155"/>
    </row>
    <row r="190" spans="1:25" ht="42" x14ac:dyDescent="0.15">
      <c r="A190" s="79"/>
      <c r="B190" s="80"/>
      <c r="C190" s="80"/>
      <c r="D190" s="55"/>
      <c r="E190" s="83" t="s">
        <v>425</v>
      </c>
      <c r="F190" s="62" t="s">
        <v>398</v>
      </c>
      <c r="G190" s="50">
        <f t="shared" si="13"/>
        <v>5210</v>
      </c>
      <c r="H190" s="51">
        <v>5210</v>
      </c>
      <c r="I190" s="51"/>
      <c r="J190" s="50">
        <f t="shared" si="19"/>
        <v>5000</v>
      </c>
      <c r="K190" s="51">
        <v>5000</v>
      </c>
      <c r="L190" s="51"/>
      <c r="M190" s="51">
        <f t="shared" si="14"/>
        <v>6000</v>
      </c>
      <c r="N190" s="51">
        <v>6000</v>
      </c>
      <c r="O190" s="51"/>
      <c r="P190" s="51">
        <f t="shared" si="15"/>
        <v>1000</v>
      </c>
      <c r="Q190" s="51">
        <f t="shared" si="16"/>
        <v>1000</v>
      </c>
      <c r="R190" s="51">
        <f t="shared" si="16"/>
        <v>0</v>
      </c>
      <c r="S190" s="51">
        <f t="shared" si="17"/>
        <v>6000</v>
      </c>
      <c r="T190" s="51">
        <v>6000</v>
      </c>
      <c r="U190" s="93"/>
      <c r="V190" s="93">
        <f t="shared" si="18"/>
        <v>6000</v>
      </c>
      <c r="W190" s="51">
        <v>6000</v>
      </c>
      <c r="X190" s="93"/>
      <c r="Y190" s="155"/>
    </row>
    <row r="191" spans="1:25" ht="21" x14ac:dyDescent="0.15">
      <c r="A191" s="79"/>
      <c r="B191" s="80"/>
      <c r="C191" s="80"/>
      <c r="D191" s="62"/>
      <c r="E191" s="85" t="s">
        <v>426</v>
      </c>
      <c r="F191" s="58"/>
      <c r="G191" s="50">
        <f t="shared" si="13"/>
        <v>393093.5</v>
      </c>
      <c r="H191" s="51"/>
      <c r="I191" s="51">
        <f>I193</f>
        <v>393093.5</v>
      </c>
      <c r="J191" s="50">
        <f t="shared" si="19"/>
        <v>1045000</v>
      </c>
      <c r="K191" s="52"/>
      <c r="L191" s="52">
        <f>L194+L195+L196</f>
        <v>1045000</v>
      </c>
      <c r="M191" s="51">
        <f t="shared" si="14"/>
        <v>80000</v>
      </c>
      <c r="N191" s="51"/>
      <c r="O191" s="52">
        <f>O194+O195</f>
        <v>80000</v>
      </c>
      <c r="P191" s="51">
        <f t="shared" si="15"/>
        <v>-965000</v>
      </c>
      <c r="Q191" s="51">
        <f t="shared" si="16"/>
        <v>0</v>
      </c>
      <c r="R191" s="51">
        <f t="shared" si="16"/>
        <v>-965000</v>
      </c>
      <c r="S191" s="51">
        <f t="shared" si="17"/>
        <v>390000</v>
      </c>
      <c r="T191" s="51"/>
      <c r="U191" s="93">
        <f>U194+U195</f>
        <v>390000</v>
      </c>
      <c r="V191" s="93">
        <f t="shared" si="18"/>
        <v>45000</v>
      </c>
      <c r="W191" s="51"/>
      <c r="X191" s="92">
        <f>X194</f>
        <v>45000</v>
      </c>
      <c r="Y191" s="155"/>
    </row>
    <row r="192" spans="1:25" x14ac:dyDescent="0.15">
      <c r="A192" s="79">
        <v>2860</v>
      </c>
      <c r="B192" s="58" t="s">
        <v>251</v>
      </c>
      <c r="C192" s="80">
        <v>6</v>
      </c>
      <c r="D192" s="62">
        <v>0</v>
      </c>
      <c r="E192" s="81" t="s">
        <v>195</v>
      </c>
      <c r="F192" s="58"/>
      <c r="G192" s="50"/>
      <c r="H192" s="51"/>
      <c r="I192" s="51"/>
      <c r="J192" s="50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93"/>
      <c r="V192" s="93"/>
      <c r="W192" s="51"/>
      <c r="X192" s="93"/>
      <c r="Y192" s="155"/>
    </row>
    <row r="193" spans="1:25" ht="21" x14ac:dyDescent="0.15">
      <c r="A193" s="79">
        <v>2861</v>
      </c>
      <c r="B193" s="58" t="s">
        <v>251</v>
      </c>
      <c r="C193" s="80">
        <v>6</v>
      </c>
      <c r="D193" s="62">
        <v>1</v>
      </c>
      <c r="E193" s="81" t="s">
        <v>426</v>
      </c>
      <c r="F193" s="58"/>
      <c r="G193" s="50">
        <f t="shared" si="13"/>
        <v>393093.5</v>
      </c>
      <c r="H193" s="51"/>
      <c r="I193" s="51">
        <f>I194+I195+I196</f>
        <v>393093.5</v>
      </c>
      <c r="J193" s="50">
        <f t="shared" si="19"/>
        <v>0</v>
      </c>
      <c r="K193" s="51"/>
      <c r="L193" s="51"/>
      <c r="M193" s="51">
        <f t="shared" si="14"/>
        <v>0</v>
      </c>
      <c r="N193" s="51"/>
      <c r="O193" s="51"/>
      <c r="P193" s="51">
        <f t="shared" si="15"/>
        <v>0</v>
      </c>
      <c r="Q193" s="51">
        <f t="shared" si="16"/>
        <v>0</v>
      </c>
      <c r="R193" s="51">
        <f t="shared" si="16"/>
        <v>0</v>
      </c>
      <c r="S193" s="51">
        <f t="shared" si="17"/>
        <v>0</v>
      </c>
      <c r="T193" s="51"/>
      <c r="U193" s="93"/>
      <c r="V193" s="93">
        <f t="shared" si="18"/>
        <v>0</v>
      </c>
      <c r="W193" s="51"/>
      <c r="X193" s="93"/>
      <c r="Y193" s="155"/>
    </row>
    <row r="194" spans="1:25" ht="31.5" x14ac:dyDescent="0.15">
      <c r="A194" s="79"/>
      <c r="B194" s="80"/>
      <c r="C194" s="80"/>
      <c r="D194" s="55"/>
      <c r="E194" s="82" t="s">
        <v>342</v>
      </c>
      <c r="F194" s="58">
        <v>5112</v>
      </c>
      <c r="G194" s="50">
        <f t="shared" si="13"/>
        <v>44308.5</v>
      </c>
      <c r="H194" s="51"/>
      <c r="I194" s="51">
        <v>44308.5</v>
      </c>
      <c r="J194" s="50">
        <f t="shared" si="19"/>
        <v>330000</v>
      </c>
      <c r="K194" s="51"/>
      <c r="L194" s="51">
        <v>330000</v>
      </c>
      <c r="M194" s="51">
        <f t="shared" si="14"/>
        <v>80000</v>
      </c>
      <c r="N194" s="51"/>
      <c r="O194" s="51">
        <v>80000</v>
      </c>
      <c r="P194" s="51">
        <f t="shared" si="15"/>
        <v>-250000</v>
      </c>
      <c r="Q194" s="51">
        <f t="shared" si="16"/>
        <v>0</v>
      </c>
      <c r="R194" s="51">
        <f t="shared" si="16"/>
        <v>-250000</v>
      </c>
      <c r="S194" s="51">
        <f t="shared" si="17"/>
        <v>90000</v>
      </c>
      <c r="T194" s="51"/>
      <c r="U194" s="93">
        <v>90000</v>
      </c>
      <c r="V194" s="93">
        <f t="shared" si="18"/>
        <v>45000</v>
      </c>
      <c r="W194" s="51"/>
      <c r="X194" s="93">
        <v>45000</v>
      </c>
      <c r="Y194" s="155"/>
    </row>
    <row r="195" spans="1:25" ht="42" x14ac:dyDescent="0.15">
      <c r="A195" s="79"/>
      <c r="B195" s="80"/>
      <c r="C195" s="80"/>
      <c r="D195" s="55"/>
      <c r="E195" s="82" t="s">
        <v>344</v>
      </c>
      <c r="F195" s="58">
        <v>5113</v>
      </c>
      <c r="G195" s="50">
        <f t="shared" si="13"/>
        <v>348785</v>
      </c>
      <c r="H195" s="51"/>
      <c r="I195" s="51">
        <v>348785</v>
      </c>
      <c r="J195" s="50">
        <f t="shared" si="19"/>
        <v>715000</v>
      </c>
      <c r="K195" s="51"/>
      <c r="L195" s="51">
        <v>715000</v>
      </c>
      <c r="M195" s="51">
        <f t="shared" si="14"/>
        <v>0</v>
      </c>
      <c r="N195" s="51"/>
      <c r="O195" s="51">
        <v>0</v>
      </c>
      <c r="P195" s="51">
        <f t="shared" si="15"/>
        <v>-715000</v>
      </c>
      <c r="Q195" s="51">
        <f t="shared" si="16"/>
        <v>0</v>
      </c>
      <c r="R195" s="51">
        <f t="shared" si="16"/>
        <v>-715000</v>
      </c>
      <c r="S195" s="51">
        <f t="shared" si="17"/>
        <v>300000</v>
      </c>
      <c r="T195" s="51"/>
      <c r="U195" s="93">
        <v>300000</v>
      </c>
      <c r="V195" s="93">
        <f t="shared" si="18"/>
        <v>0</v>
      </c>
      <c r="W195" s="51"/>
      <c r="X195" s="93"/>
      <c r="Y195" s="155"/>
    </row>
    <row r="196" spans="1:25" ht="21" x14ac:dyDescent="0.15">
      <c r="A196" s="79"/>
      <c r="B196" s="80"/>
      <c r="C196" s="80"/>
      <c r="D196" s="55"/>
      <c r="E196" s="81" t="s">
        <v>412</v>
      </c>
      <c r="F196" s="58">
        <v>5129</v>
      </c>
      <c r="G196" s="50"/>
      <c r="H196" s="51"/>
      <c r="I196" s="51"/>
      <c r="J196" s="50"/>
      <c r="K196" s="51"/>
      <c r="L196" s="51"/>
      <c r="M196" s="51">
        <f t="shared" si="14"/>
        <v>0</v>
      </c>
      <c r="N196" s="51"/>
      <c r="O196" s="51"/>
      <c r="P196" s="51">
        <f t="shared" si="15"/>
        <v>0</v>
      </c>
      <c r="Q196" s="51">
        <f t="shared" si="16"/>
        <v>0</v>
      </c>
      <c r="R196" s="51">
        <f t="shared" si="16"/>
        <v>0</v>
      </c>
      <c r="S196" s="51">
        <f t="shared" si="17"/>
        <v>0</v>
      </c>
      <c r="T196" s="51"/>
      <c r="U196" s="93"/>
      <c r="V196" s="93">
        <f t="shared" si="18"/>
        <v>0</v>
      </c>
      <c r="W196" s="51"/>
      <c r="X196" s="93"/>
      <c r="Y196" s="155"/>
    </row>
    <row r="197" spans="1:25" x14ac:dyDescent="0.15">
      <c r="A197" s="13" t="s">
        <v>263</v>
      </c>
      <c r="B197" s="74" t="s">
        <v>264</v>
      </c>
      <c r="C197" s="74" t="s">
        <v>190</v>
      </c>
      <c r="D197" s="57" t="s">
        <v>190</v>
      </c>
      <c r="E197" s="30" t="s">
        <v>265</v>
      </c>
      <c r="F197" s="32"/>
      <c r="G197" s="50">
        <f t="shared" si="13"/>
        <v>819499.098</v>
      </c>
      <c r="H197" s="52">
        <f>H203+H207+H211+H215</f>
        <v>819499.098</v>
      </c>
      <c r="I197" s="52"/>
      <c r="J197" s="50">
        <f t="shared" si="19"/>
        <v>929912.6</v>
      </c>
      <c r="K197" s="52">
        <f>K203+K209+K211+K215</f>
        <v>929912.6</v>
      </c>
      <c r="L197" s="52"/>
      <c r="M197" s="51">
        <f t="shared" si="14"/>
        <v>1041947.7</v>
      </c>
      <c r="N197" s="52">
        <f>N199+N207+N211+N215</f>
        <v>1041947.7</v>
      </c>
      <c r="O197" s="51"/>
      <c r="P197" s="51">
        <f t="shared" si="15"/>
        <v>112035.09999999998</v>
      </c>
      <c r="Q197" s="51">
        <f t="shared" si="16"/>
        <v>112035.09999999998</v>
      </c>
      <c r="R197" s="51">
        <f t="shared" si="16"/>
        <v>0</v>
      </c>
      <c r="S197" s="51">
        <f t="shared" si="17"/>
        <v>1051647.7</v>
      </c>
      <c r="T197" s="52">
        <f>T199+T207+T211+T215</f>
        <v>1051647.7</v>
      </c>
      <c r="U197" s="93"/>
      <c r="V197" s="93">
        <f t="shared" si="18"/>
        <v>1051647.7</v>
      </c>
      <c r="W197" s="52">
        <f>W199+W207+W211+W215</f>
        <v>1051647.7</v>
      </c>
      <c r="X197" s="93"/>
      <c r="Y197" s="155"/>
    </row>
    <row r="198" spans="1:25" x14ac:dyDescent="0.15">
      <c r="A198" s="79"/>
      <c r="B198" s="80"/>
      <c r="C198" s="80"/>
      <c r="D198" s="55"/>
      <c r="E198" s="81" t="s">
        <v>5</v>
      </c>
      <c r="F198" s="55"/>
      <c r="G198" s="50"/>
      <c r="H198" s="51"/>
      <c r="I198" s="51"/>
      <c r="J198" s="50"/>
      <c r="K198" s="51"/>
      <c r="L198" s="51"/>
      <c r="M198" s="51"/>
      <c r="N198" s="51"/>
      <c r="O198" s="51"/>
      <c r="P198" s="51"/>
      <c r="Q198" s="51"/>
      <c r="R198" s="51"/>
      <c r="S198" s="51"/>
      <c r="T198" s="51"/>
      <c r="U198" s="93"/>
      <c r="V198" s="93"/>
      <c r="W198" s="51"/>
      <c r="X198" s="93"/>
      <c r="Y198" s="155"/>
    </row>
    <row r="199" spans="1:25" ht="42" x14ac:dyDescent="0.15">
      <c r="A199" s="13" t="s">
        <v>266</v>
      </c>
      <c r="B199" s="74" t="s">
        <v>264</v>
      </c>
      <c r="C199" s="74" t="s">
        <v>193</v>
      </c>
      <c r="D199" s="57" t="s">
        <v>190</v>
      </c>
      <c r="E199" s="30" t="s">
        <v>267</v>
      </c>
      <c r="F199" s="32"/>
      <c r="G199" s="50">
        <f>G203</f>
        <v>528259.098</v>
      </c>
      <c r="H199" s="52">
        <f>H203</f>
        <v>528259.098</v>
      </c>
      <c r="I199" s="52"/>
      <c r="J199" s="50">
        <f>J203</f>
        <v>633670.6</v>
      </c>
      <c r="K199" s="52">
        <f>K203</f>
        <v>633670.6</v>
      </c>
      <c r="L199" s="52"/>
      <c r="M199" s="51">
        <f t="shared" si="14"/>
        <v>730340.7</v>
      </c>
      <c r="N199" s="51">
        <f>N203</f>
        <v>730340.7</v>
      </c>
      <c r="O199" s="51"/>
      <c r="P199" s="51">
        <f t="shared" si="15"/>
        <v>96670.099999999977</v>
      </c>
      <c r="Q199" s="51">
        <f t="shared" si="16"/>
        <v>96670.099999999977</v>
      </c>
      <c r="R199" s="51">
        <f t="shared" si="16"/>
        <v>0</v>
      </c>
      <c r="S199" s="51">
        <f t="shared" si="17"/>
        <v>740040.7</v>
      </c>
      <c r="T199" s="51">
        <f>T203</f>
        <v>740040.7</v>
      </c>
      <c r="U199" s="93"/>
      <c r="V199" s="93">
        <f t="shared" si="18"/>
        <v>740040.7</v>
      </c>
      <c r="W199" s="51">
        <f>W203</f>
        <v>740040.7</v>
      </c>
      <c r="X199" s="93"/>
      <c r="Y199" s="155"/>
    </row>
    <row r="200" spans="1:25" x14ac:dyDescent="0.15">
      <c r="A200" s="79"/>
      <c r="B200" s="80"/>
      <c r="C200" s="80"/>
      <c r="D200" s="55"/>
      <c r="E200" s="81" t="s">
        <v>195</v>
      </c>
      <c r="F200" s="55"/>
      <c r="G200" s="50"/>
      <c r="H200" s="51"/>
      <c r="I200" s="51"/>
      <c r="J200" s="50"/>
      <c r="K200" s="51"/>
      <c r="L200" s="51"/>
      <c r="M200" s="51"/>
      <c r="N200" s="51"/>
      <c r="O200" s="51"/>
      <c r="P200" s="51"/>
      <c r="Q200" s="51"/>
      <c r="R200" s="51"/>
      <c r="S200" s="51"/>
      <c r="T200" s="51"/>
      <c r="U200" s="93"/>
      <c r="V200" s="93"/>
      <c r="W200" s="51"/>
      <c r="X200" s="93"/>
      <c r="Y200" s="155"/>
    </row>
    <row r="201" spans="1:25" ht="21" x14ac:dyDescent="0.15">
      <c r="A201" s="76" t="s">
        <v>268</v>
      </c>
      <c r="B201" s="58" t="s">
        <v>264</v>
      </c>
      <c r="C201" s="58" t="s">
        <v>193</v>
      </c>
      <c r="D201" s="58" t="s">
        <v>193</v>
      </c>
      <c r="E201" s="81" t="s">
        <v>269</v>
      </c>
      <c r="F201" s="55"/>
      <c r="G201" s="50"/>
      <c r="H201" s="51"/>
      <c r="I201" s="51"/>
      <c r="J201" s="50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93"/>
      <c r="V201" s="93"/>
      <c r="W201" s="51"/>
      <c r="X201" s="93"/>
      <c r="Y201" s="155"/>
    </row>
    <row r="202" spans="1:25" x14ac:dyDescent="0.15">
      <c r="A202" s="79"/>
      <c r="B202" s="80"/>
      <c r="C202" s="80"/>
      <c r="D202" s="55"/>
      <c r="E202" s="81" t="s">
        <v>5</v>
      </c>
      <c r="F202" s="55"/>
      <c r="G202" s="50"/>
      <c r="H202" s="51"/>
      <c r="I202" s="51"/>
      <c r="J202" s="50"/>
      <c r="K202" s="51"/>
      <c r="L202" s="51"/>
      <c r="M202" s="51"/>
      <c r="N202" s="51"/>
      <c r="O202" s="51"/>
      <c r="P202" s="51"/>
      <c r="Q202" s="51"/>
      <c r="R202" s="51"/>
      <c r="S202" s="51"/>
      <c r="T202" s="51"/>
      <c r="U202" s="93"/>
      <c r="V202" s="93"/>
      <c r="W202" s="51"/>
      <c r="X202" s="93"/>
      <c r="Y202" s="155"/>
    </row>
    <row r="203" spans="1:25" ht="21" x14ac:dyDescent="0.15">
      <c r="A203" s="13"/>
      <c r="B203" s="74"/>
      <c r="C203" s="74"/>
      <c r="D203" s="57"/>
      <c r="E203" s="30" t="s">
        <v>394</v>
      </c>
      <c r="F203" s="32"/>
      <c r="G203" s="50">
        <f t="shared" si="13"/>
        <v>528259.098</v>
      </c>
      <c r="H203" s="52">
        <f>H205+H206</f>
        <v>528259.098</v>
      </c>
      <c r="I203" s="52"/>
      <c r="J203" s="50">
        <f t="shared" si="19"/>
        <v>633670.6</v>
      </c>
      <c r="K203" s="52">
        <f>K205+K206</f>
        <v>633670.6</v>
      </c>
      <c r="L203" s="52"/>
      <c r="M203" s="51">
        <f t="shared" si="14"/>
        <v>730340.7</v>
      </c>
      <c r="N203" s="52">
        <f>N204+N206</f>
        <v>730340.7</v>
      </c>
      <c r="O203" s="51"/>
      <c r="P203" s="51">
        <f t="shared" si="15"/>
        <v>96670.099999999977</v>
      </c>
      <c r="Q203" s="51">
        <f t="shared" si="16"/>
        <v>96670.099999999977</v>
      </c>
      <c r="R203" s="51">
        <f t="shared" si="16"/>
        <v>0</v>
      </c>
      <c r="S203" s="51">
        <f t="shared" si="17"/>
        <v>740040.7</v>
      </c>
      <c r="T203" s="52">
        <f>T204+T206</f>
        <v>740040.7</v>
      </c>
      <c r="U203" s="93"/>
      <c r="V203" s="93">
        <f t="shared" si="18"/>
        <v>740040.7</v>
      </c>
      <c r="W203" s="52">
        <f>W204+W206</f>
        <v>740040.7</v>
      </c>
      <c r="X203" s="93"/>
      <c r="Y203" s="155"/>
    </row>
    <row r="204" spans="1:25" ht="63" x14ac:dyDescent="0.15">
      <c r="A204" s="79"/>
      <c r="B204" s="80"/>
      <c r="C204" s="80"/>
      <c r="D204" s="55"/>
      <c r="E204" s="81" t="s">
        <v>333</v>
      </c>
      <c r="F204" s="58" t="s">
        <v>334</v>
      </c>
      <c r="G204" s="50"/>
      <c r="H204" s="51"/>
      <c r="I204" s="51"/>
      <c r="J204" s="50"/>
      <c r="K204" s="51"/>
      <c r="L204" s="51"/>
      <c r="M204" s="51">
        <f>N204</f>
        <v>722340.7</v>
      </c>
      <c r="N204" s="51">
        <v>722340.7</v>
      </c>
      <c r="O204" s="51"/>
      <c r="P204" s="51">
        <f>Q204+R204</f>
        <v>722340.7</v>
      </c>
      <c r="Q204" s="51">
        <f>N204-K204</f>
        <v>722340.7</v>
      </c>
      <c r="R204" s="51"/>
      <c r="S204" s="51">
        <f>T204</f>
        <v>732040.7</v>
      </c>
      <c r="T204" s="51">
        <v>732040.7</v>
      </c>
      <c r="U204" s="93"/>
      <c r="V204" s="93"/>
      <c r="W204" s="51">
        <v>732040.7</v>
      </c>
      <c r="X204" s="93"/>
      <c r="Y204" s="155"/>
    </row>
    <row r="205" spans="1:25" ht="73.5" x14ac:dyDescent="0.15">
      <c r="A205" s="79"/>
      <c r="B205" s="80"/>
      <c r="C205" s="80"/>
      <c r="D205" s="55"/>
      <c r="E205" s="83" t="s">
        <v>419</v>
      </c>
      <c r="F205" s="62">
        <v>4637</v>
      </c>
      <c r="G205" s="50">
        <f t="shared" si="13"/>
        <v>523204.99800000002</v>
      </c>
      <c r="H205" s="51">
        <v>523204.99800000002</v>
      </c>
      <c r="I205" s="51"/>
      <c r="J205" s="50">
        <f t="shared" si="19"/>
        <v>625170.6</v>
      </c>
      <c r="K205" s="51">
        <v>625170.6</v>
      </c>
      <c r="L205" s="51"/>
      <c r="M205" s="51">
        <v>0</v>
      </c>
      <c r="N205" s="51">
        <v>0</v>
      </c>
      <c r="O205" s="51"/>
      <c r="P205" s="51">
        <f t="shared" si="15"/>
        <v>-625170.6</v>
      </c>
      <c r="Q205" s="51">
        <f t="shared" si="16"/>
        <v>-625170.6</v>
      </c>
      <c r="R205" s="51"/>
      <c r="S205" s="51"/>
      <c r="T205" s="51"/>
      <c r="U205" s="93"/>
      <c r="V205" s="93"/>
      <c r="W205" s="51"/>
      <c r="X205" s="93"/>
      <c r="Y205" s="155"/>
    </row>
    <row r="206" spans="1:25" ht="73.5" x14ac:dyDescent="0.15">
      <c r="A206" s="79"/>
      <c r="B206" s="80"/>
      <c r="C206" s="80"/>
      <c r="D206" s="55"/>
      <c r="E206" s="81" t="s">
        <v>424</v>
      </c>
      <c r="F206" s="62" t="s">
        <v>399</v>
      </c>
      <c r="G206" s="50">
        <f t="shared" si="13"/>
        <v>5054.1000000000004</v>
      </c>
      <c r="H206" s="51">
        <v>5054.1000000000004</v>
      </c>
      <c r="I206" s="51"/>
      <c r="J206" s="50">
        <f t="shared" si="19"/>
        <v>8500</v>
      </c>
      <c r="K206" s="51">
        <v>8500</v>
      </c>
      <c r="L206" s="51"/>
      <c r="M206" s="51">
        <f t="shared" si="14"/>
        <v>8000</v>
      </c>
      <c r="N206" s="51">
        <v>8000</v>
      </c>
      <c r="O206" s="51"/>
      <c r="P206" s="51">
        <f t="shared" si="15"/>
        <v>-500</v>
      </c>
      <c r="Q206" s="51">
        <f t="shared" si="16"/>
        <v>-500</v>
      </c>
      <c r="R206" s="51">
        <f t="shared" si="16"/>
        <v>0</v>
      </c>
      <c r="S206" s="51">
        <f t="shared" si="17"/>
        <v>8000</v>
      </c>
      <c r="T206" s="51">
        <v>8000</v>
      </c>
      <c r="U206" s="93"/>
      <c r="V206" s="93">
        <f t="shared" si="18"/>
        <v>8000</v>
      </c>
      <c r="W206" s="51">
        <v>8000</v>
      </c>
      <c r="X206" s="93"/>
      <c r="Y206" s="155"/>
    </row>
    <row r="207" spans="1:25" ht="31.5" x14ac:dyDescent="0.15">
      <c r="A207" s="13" t="s">
        <v>270</v>
      </c>
      <c r="B207" s="74" t="s">
        <v>264</v>
      </c>
      <c r="C207" s="74" t="s">
        <v>205</v>
      </c>
      <c r="D207" s="57" t="s">
        <v>190</v>
      </c>
      <c r="E207" s="30" t="s">
        <v>271</v>
      </c>
      <c r="F207" s="32"/>
      <c r="G207" s="50">
        <f t="shared" si="13"/>
        <v>1800</v>
      </c>
      <c r="H207" s="52">
        <f>H209</f>
        <v>1800</v>
      </c>
      <c r="I207" s="52"/>
      <c r="J207" s="50">
        <f t="shared" si="19"/>
        <v>1800</v>
      </c>
      <c r="K207" s="52">
        <f>K209</f>
        <v>1800</v>
      </c>
      <c r="L207" s="52"/>
      <c r="M207" s="51">
        <f t="shared" si="14"/>
        <v>900</v>
      </c>
      <c r="N207" s="52">
        <f>N209</f>
        <v>900</v>
      </c>
      <c r="O207" s="51"/>
      <c r="P207" s="51">
        <f t="shared" si="15"/>
        <v>-900</v>
      </c>
      <c r="Q207" s="51">
        <f t="shared" si="16"/>
        <v>-900</v>
      </c>
      <c r="R207" s="51">
        <f t="shared" si="16"/>
        <v>0</v>
      </c>
      <c r="S207" s="51">
        <f t="shared" si="17"/>
        <v>900</v>
      </c>
      <c r="T207" s="52">
        <f>T209</f>
        <v>900</v>
      </c>
      <c r="U207" s="93"/>
      <c r="V207" s="93">
        <f t="shared" si="18"/>
        <v>900</v>
      </c>
      <c r="W207" s="52">
        <f>W209</f>
        <v>900</v>
      </c>
      <c r="X207" s="93"/>
      <c r="Y207" s="155"/>
    </row>
    <row r="208" spans="1:25" x14ac:dyDescent="0.15">
      <c r="A208" s="79"/>
      <c r="B208" s="80"/>
      <c r="C208" s="80"/>
      <c r="D208" s="55"/>
      <c r="E208" s="81" t="s">
        <v>195</v>
      </c>
      <c r="F208" s="55"/>
      <c r="G208" s="50"/>
      <c r="H208" s="51"/>
      <c r="I208" s="51"/>
      <c r="J208" s="50"/>
      <c r="K208" s="51"/>
      <c r="L208" s="51"/>
      <c r="M208" s="51"/>
      <c r="N208" s="52"/>
      <c r="O208" s="51"/>
      <c r="P208" s="51"/>
      <c r="Q208" s="51"/>
      <c r="R208" s="51"/>
      <c r="S208" s="51"/>
      <c r="T208" s="52"/>
      <c r="U208" s="93"/>
      <c r="V208" s="93"/>
      <c r="W208" s="52"/>
      <c r="X208" s="93"/>
      <c r="Y208" s="155"/>
    </row>
    <row r="209" spans="1:25" ht="31.5" x14ac:dyDescent="0.15">
      <c r="A209" s="76" t="s">
        <v>272</v>
      </c>
      <c r="B209" s="58" t="s">
        <v>264</v>
      </c>
      <c r="C209" s="58" t="s">
        <v>205</v>
      </c>
      <c r="D209" s="58" t="s">
        <v>193</v>
      </c>
      <c r="E209" s="86" t="s">
        <v>273</v>
      </c>
      <c r="F209" s="55"/>
      <c r="G209" s="50">
        <f t="shared" si="13"/>
        <v>1800</v>
      </c>
      <c r="H209" s="51">
        <f>H210</f>
        <v>1800</v>
      </c>
      <c r="I209" s="51"/>
      <c r="J209" s="50">
        <f t="shared" si="19"/>
        <v>1800</v>
      </c>
      <c r="K209" s="52">
        <f>K210</f>
        <v>1800</v>
      </c>
      <c r="L209" s="51"/>
      <c r="M209" s="51">
        <f t="shared" si="14"/>
        <v>900</v>
      </c>
      <c r="N209" s="51">
        <f>N210</f>
        <v>900</v>
      </c>
      <c r="O209" s="51"/>
      <c r="P209" s="51">
        <f t="shared" si="15"/>
        <v>-900</v>
      </c>
      <c r="Q209" s="51">
        <f t="shared" si="16"/>
        <v>-900</v>
      </c>
      <c r="R209" s="51">
        <f t="shared" si="16"/>
        <v>0</v>
      </c>
      <c r="S209" s="51">
        <f t="shared" si="17"/>
        <v>900</v>
      </c>
      <c r="T209" s="51">
        <f>T210</f>
        <v>900</v>
      </c>
      <c r="U209" s="93"/>
      <c r="V209" s="93">
        <f t="shared" si="18"/>
        <v>900</v>
      </c>
      <c r="W209" s="51">
        <f>W210</f>
        <v>900</v>
      </c>
      <c r="X209" s="93"/>
      <c r="Y209" s="155"/>
    </row>
    <row r="210" spans="1:25" ht="73.5" x14ac:dyDescent="0.15">
      <c r="A210" s="79"/>
      <c r="B210" s="80"/>
      <c r="C210" s="80"/>
      <c r="D210" s="57" t="s">
        <v>190</v>
      </c>
      <c r="E210" s="83" t="s">
        <v>419</v>
      </c>
      <c r="F210" s="62">
        <v>4637</v>
      </c>
      <c r="G210" s="50">
        <f t="shared" si="13"/>
        <v>1800</v>
      </c>
      <c r="H210" s="51">
        <v>1800</v>
      </c>
      <c r="I210" s="51"/>
      <c r="J210" s="50">
        <f t="shared" si="19"/>
        <v>1800</v>
      </c>
      <c r="K210" s="51">
        <v>1800</v>
      </c>
      <c r="L210" s="51"/>
      <c r="M210" s="51">
        <f t="shared" si="14"/>
        <v>900</v>
      </c>
      <c r="N210" s="51">
        <v>900</v>
      </c>
      <c r="O210" s="51"/>
      <c r="P210" s="51">
        <f t="shared" si="15"/>
        <v>-900</v>
      </c>
      <c r="Q210" s="51">
        <f t="shared" si="16"/>
        <v>-900</v>
      </c>
      <c r="R210" s="51">
        <f t="shared" si="16"/>
        <v>0</v>
      </c>
      <c r="S210" s="51">
        <f t="shared" si="17"/>
        <v>900</v>
      </c>
      <c r="T210" s="51">
        <v>900</v>
      </c>
      <c r="U210" s="93"/>
      <c r="V210" s="93">
        <f t="shared" si="18"/>
        <v>900</v>
      </c>
      <c r="W210" s="51">
        <v>900</v>
      </c>
      <c r="X210" s="93"/>
      <c r="Y210" s="155"/>
    </row>
    <row r="211" spans="1:25" ht="21" x14ac:dyDescent="0.15">
      <c r="A211" s="79">
        <v>2940</v>
      </c>
      <c r="B211" s="74" t="s">
        <v>264</v>
      </c>
      <c r="C211" s="80">
        <v>4</v>
      </c>
      <c r="D211" s="57" t="s">
        <v>190</v>
      </c>
      <c r="E211" s="87" t="s">
        <v>427</v>
      </c>
      <c r="F211" s="62"/>
      <c r="G211" s="50">
        <f t="shared" ref="G211:G227" si="20">H211+I211</f>
        <v>24254</v>
      </c>
      <c r="H211" s="52">
        <f>H213</f>
        <v>24254</v>
      </c>
      <c r="I211" s="51"/>
      <c r="J211" s="50">
        <f t="shared" si="19"/>
        <v>25000</v>
      </c>
      <c r="K211" s="52">
        <f>K213</f>
        <v>25000</v>
      </c>
      <c r="L211" s="51"/>
      <c r="M211" s="51">
        <f t="shared" si="14"/>
        <v>25000</v>
      </c>
      <c r="N211" s="52">
        <f>N213</f>
        <v>25000</v>
      </c>
      <c r="O211" s="51"/>
      <c r="P211" s="51">
        <f t="shared" si="15"/>
        <v>0</v>
      </c>
      <c r="Q211" s="51">
        <f t="shared" si="16"/>
        <v>0</v>
      </c>
      <c r="R211" s="51">
        <f t="shared" si="16"/>
        <v>0</v>
      </c>
      <c r="S211" s="51">
        <f t="shared" si="17"/>
        <v>25000</v>
      </c>
      <c r="T211" s="52">
        <f>T213</f>
        <v>25000</v>
      </c>
      <c r="U211" s="93"/>
      <c r="V211" s="93">
        <f t="shared" si="18"/>
        <v>25000</v>
      </c>
      <c r="W211" s="52">
        <f>W213</f>
        <v>25000</v>
      </c>
      <c r="X211" s="93"/>
      <c r="Y211" s="155"/>
    </row>
    <row r="212" spans="1:25" x14ac:dyDescent="0.15">
      <c r="A212" s="79"/>
      <c r="B212" s="74"/>
      <c r="C212" s="80"/>
      <c r="D212" s="57"/>
      <c r="E212" s="81" t="s">
        <v>195</v>
      </c>
      <c r="F212" s="62"/>
      <c r="G212" s="50"/>
      <c r="H212" s="51"/>
      <c r="I212" s="51"/>
      <c r="J212" s="50"/>
      <c r="K212" s="51"/>
      <c r="L212" s="51"/>
      <c r="M212" s="51"/>
      <c r="N212" s="52"/>
      <c r="O212" s="51"/>
      <c r="P212" s="51"/>
      <c r="Q212" s="51"/>
      <c r="R212" s="51"/>
      <c r="S212" s="51"/>
      <c r="T212" s="52"/>
      <c r="U212" s="93"/>
      <c r="V212" s="93"/>
      <c r="W212" s="52"/>
      <c r="X212" s="93"/>
      <c r="Y212" s="155"/>
    </row>
    <row r="213" spans="1:25" ht="31.5" x14ac:dyDescent="0.15">
      <c r="A213" s="79">
        <v>2941</v>
      </c>
      <c r="B213" s="74" t="s">
        <v>264</v>
      </c>
      <c r="C213" s="80">
        <v>4</v>
      </c>
      <c r="D213" s="58" t="s">
        <v>193</v>
      </c>
      <c r="E213" s="81" t="s">
        <v>428</v>
      </c>
      <c r="F213" s="62"/>
      <c r="G213" s="50">
        <f t="shared" si="20"/>
        <v>24254</v>
      </c>
      <c r="H213" s="52">
        <f>H214</f>
        <v>24254</v>
      </c>
      <c r="I213" s="51"/>
      <c r="J213" s="50">
        <f t="shared" si="19"/>
        <v>25000</v>
      </c>
      <c r="K213" s="52">
        <f>K214</f>
        <v>25000</v>
      </c>
      <c r="L213" s="51"/>
      <c r="M213" s="51">
        <f t="shared" si="14"/>
        <v>25000</v>
      </c>
      <c r="N213" s="52">
        <f>N214</f>
        <v>25000</v>
      </c>
      <c r="O213" s="51"/>
      <c r="P213" s="51">
        <f t="shared" si="15"/>
        <v>0</v>
      </c>
      <c r="Q213" s="51">
        <f t="shared" si="16"/>
        <v>0</v>
      </c>
      <c r="R213" s="51">
        <f t="shared" si="16"/>
        <v>0</v>
      </c>
      <c r="S213" s="51">
        <f t="shared" si="17"/>
        <v>25000</v>
      </c>
      <c r="T213" s="52">
        <f>T214</f>
        <v>25000</v>
      </c>
      <c r="U213" s="93"/>
      <c r="V213" s="93">
        <f t="shared" si="18"/>
        <v>25000</v>
      </c>
      <c r="W213" s="52">
        <f>W214</f>
        <v>25000</v>
      </c>
      <c r="X213" s="93"/>
      <c r="Y213" s="155"/>
    </row>
    <row r="214" spans="1:25" ht="21" x14ac:dyDescent="0.15">
      <c r="A214" s="79"/>
      <c r="B214" s="74"/>
      <c r="C214" s="80"/>
      <c r="D214" s="58"/>
      <c r="E214" s="81" t="s">
        <v>429</v>
      </c>
      <c r="F214" s="62" t="s">
        <v>336</v>
      </c>
      <c r="G214" s="50">
        <f t="shared" si="20"/>
        <v>24254</v>
      </c>
      <c r="H214" s="51">
        <v>24254</v>
      </c>
      <c r="I214" s="51"/>
      <c r="J214" s="50">
        <f t="shared" si="19"/>
        <v>25000</v>
      </c>
      <c r="K214" s="51">
        <v>25000</v>
      </c>
      <c r="L214" s="51"/>
      <c r="M214" s="51">
        <f t="shared" si="14"/>
        <v>25000</v>
      </c>
      <c r="N214" s="51">
        <v>25000</v>
      </c>
      <c r="O214" s="51"/>
      <c r="P214" s="51">
        <f t="shared" si="15"/>
        <v>0</v>
      </c>
      <c r="Q214" s="51">
        <f t="shared" si="16"/>
        <v>0</v>
      </c>
      <c r="R214" s="51">
        <f t="shared" si="16"/>
        <v>0</v>
      </c>
      <c r="S214" s="51">
        <f t="shared" si="17"/>
        <v>25000</v>
      </c>
      <c r="T214" s="51">
        <v>25000</v>
      </c>
      <c r="U214" s="93"/>
      <c r="V214" s="93">
        <f t="shared" si="18"/>
        <v>25000</v>
      </c>
      <c r="W214" s="51">
        <v>25000</v>
      </c>
      <c r="X214" s="93"/>
      <c r="Y214" s="155"/>
    </row>
    <row r="215" spans="1:25" ht="31.5" x14ac:dyDescent="0.15">
      <c r="A215" s="13" t="s">
        <v>274</v>
      </c>
      <c r="B215" s="74" t="s">
        <v>264</v>
      </c>
      <c r="C215" s="74" t="s">
        <v>200</v>
      </c>
      <c r="D215" s="57" t="s">
        <v>190</v>
      </c>
      <c r="E215" s="30" t="s">
        <v>275</v>
      </c>
      <c r="F215" s="32"/>
      <c r="G215" s="50">
        <f t="shared" si="20"/>
        <v>265186</v>
      </c>
      <c r="H215" s="52">
        <f>H219+H220</f>
        <v>265186</v>
      </c>
      <c r="I215" s="52"/>
      <c r="J215" s="50">
        <f t="shared" si="19"/>
        <v>269442</v>
      </c>
      <c r="K215" s="52">
        <f>K219+K220</f>
        <v>269442</v>
      </c>
      <c r="L215" s="52"/>
      <c r="M215" s="51">
        <f t="shared" si="14"/>
        <v>285707</v>
      </c>
      <c r="N215" s="52">
        <f>N218+N220</f>
        <v>285707</v>
      </c>
      <c r="O215" s="51"/>
      <c r="P215" s="51">
        <f t="shared" si="15"/>
        <v>16265</v>
      </c>
      <c r="Q215" s="51">
        <f t="shared" si="16"/>
        <v>16265</v>
      </c>
      <c r="R215" s="51">
        <f t="shared" si="16"/>
        <v>0</v>
      </c>
      <c r="S215" s="51">
        <f t="shared" si="17"/>
        <v>285707</v>
      </c>
      <c r="T215" s="52">
        <f>T218+T220</f>
        <v>285707</v>
      </c>
      <c r="U215" s="93"/>
      <c r="V215" s="93">
        <f t="shared" si="18"/>
        <v>285707</v>
      </c>
      <c r="W215" s="52">
        <f>W218+W220</f>
        <v>285707</v>
      </c>
      <c r="X215" s="93"/>
      <c r="Y215" s="155"/>
    </row>
    <row r="216" spans="1:25" x14ac:dyDescent="0.15">
      <c r="A216" s="79"/>
      <c r="B216" s="80"/>
      <c r="C216" s="80"/>
      <c r="D216" s="55"/>
      <c r="E216" s="81" t="s">
        <v>195</v>
      </c>
      <c r="F216" s="55"/>
      <c r="G216" s="50"/>
      <c r="H216" s="51"/>
      <c r="I216" s="51"/>
      <c r="J216" s="50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93"/>
      <c r="V216" s="93"/>
      <c r="W216" s="51"/>
      <c r="X216" s="93"/>
      <c r="Y216" s="155"/>
    </row>
    <row r="217" spans="1:25" ht="21" x14ac:dyDescent="0.15">
      <c r="A217" s="76" t="s">
        <v>276</v>
      </c>
      <c r="B217" s="58" t="s">
        <v>264</v>
      </c>
      <c r="C217" s="58" t="s">
        <v>200</v>
      </c>
      <c r="D217" s="58" t="s">
        <v>193</v>
      </c>
      <c r="E217" s="33" t="s">
        <v>277</v>
      </c>
      <c r="F217" s="55"/>
      <c r="G217" s="50"/>
      <c r="H217" s="51"/>
      <c r="I217" s="51"/>
      <c r="J217" s="50"/>
      <c r="K217" s="51"/>
      <c r="L217" s="51"/>
      <c r="M217" s="51"/>
      <c r="N217" s="51"/>
      <c r="O217" s="51"/>
      <c r="P217" s="51"/>
      <c r="Q217" s="51"/>
      <c r="R217" s="51"/>
      <c r="S217" s="51"/>
      <c r="T217" s="51"/>
      <c r="U217" s="93"/>
      <c r="V217" s="93"/>
      <c r="W217" s="51"/>
      <c r="X217" s="93"/>
      <c r="Y217" s="155"/>
    </row>
    <row r="218" spans="1:25" ht="63" x14ac:dyDescent="0.15">
      <c r="A218" s="79"/>
      <c r="B218" s="80"/>
      <c r="C218" s="80"/>
      <c r="D218" s="55"/>
      <c r="E218" s="81" t="s">
        <v>333</v>
      </c>
      <c r="F218" s="58" t="s">
        <v>334</v>
      </c>
      <c r="G218" s="50"/>
      <c r="H218" s="51"/>
      <c r="I218" s="51"/>
      <c r="J218" s="50"/>
      <c r="K218" s="51"/>
      <c r="L218" s="51"/>
      <c r="M218" s="51">
        <f>N218</f>
        <v>282707</v>
      </c>
      <c r="N218" s="51">
        <v>282707</v>
      </c>
      <c r="O218" s="51"/>
      <c r="P218" s="51">
        <f>Q218+R218</f>
        <v>282707</v>
      </c>
      <c r="Q218" s="51">
        <f>N218-K218</f>
        <v>282707</v>
      </c>
      <c r="R218" s="51"/>
      <c r="S218" s="51">
        <f>T218</f>
        <v>282707</v>
      </c>
      <c r="T218" s="51">
        <v>282707</v>
      </c>
      <c r="U218" s="93"/>
      <c r="V218" s="93"/>
      <c r="W218" s="51">
        <v>282707</v>
      </c>
      <c r="X218" s="93"/>
      <c r="Y218" s="155"/>
    </row>
    <row r="219" spans="1:25" ht="73.5" x14ac:dyDescent="0.15">
      <c r="A219" s="79"/>
      <c r="B219" s="80"/>
      <c r="C219" s="80"/>
      <c r="D219" s="55"/>
      <c r="E219" s="83" t="s">
        <v>419</v>
      </c>
      <c r="F219" s="62">
        <v>4637</v>
      </c>
      <c r="G219" s="50">
        <f t="shared" si="20"/>
        <v>260309</v>
      </c>
      <c r="H219" s="51">
        <v>260309</v>
      </c>
      <c r="I219" s="51"/>
      <c r="J219" s="50">
        <f t="shared" si="19"/>
        <v>266442</v>
      </c>
      <c r="K219" s="51">
        <v>266442</v>
      </c>
      <c r="L219" s="51"/>
      <c r="M219" s="51">
        <v>0</v>
      </c>
      <c r="N219" s="51">
        <v>0</v>
      </c>
      <c r="O219" s="51"/>
      <c r="P219" s="51">
        <f t="shared" ref="P219:P235" si="21">Q219+R219</f>
        <v>-266442</v>
      </c>
      <c r="Q219" s="51">
        <f t="shared" ref="Q219:R235" si="22">N219-K219</f>
        <v>-266442</v>
      </c>
      <c r="R219" s="51"/>
      <c r="S219" s="51"/>
      <c r="T219" s="51"/>
      <c r="U219" s="93"/>
      <c r="V219" s="93"/>
      <c r="W219" s="51"/>
      <c r="X219" s="93"/>
      <c r="Y219" s="155"/>
    </row>
    <row r="220" spans="1:25" ht="73.5" x14ac:dyDescent="0.15">
      <c r="A220" s="79"/>
      <c r="B220" s="80"/>
      <c r="C220" s="80"/>
      <c r="D220" s="55"/>
      <c r="E220" s="81" t="s">
        <v>424</v>
      </c>
      <c r="F220" s="62" t="s">
        <v>399</v>
      </c>
      <c r="G220" s="50">
        <f t="shared" si="20"/>
        <v>4877</v>
      </c>
      <c r="H220" s="51">
        <v>4877</v>
      </c>
      <c r="I220" s="51"/>
      <c r="J220" s="50">
        <f t="shared" si="19"/>
        <v>3000</v>
      </c>
      <c r="K220" s="51">
        <v>3000</v>
      </c>
      <c r="L220" s="51"/>
      <c r="M220" s="51">
        <f t="shared" ref="M220:M235" si="23">N220+O220</f>
        <v>3000</v>
      </c>
      <c r="N220" s="51">
        <v>3000</v>
      </c>
      <c r="O220" s="51"/>
      <c r="P220" s="51">
        <f t="shared" si="21"/>
        <v>0</v>
      </c>
      <c r="Q220" s="51">
        <f t="shared" si="22"/>
        <v>0</v>
      </c>
      <c r="R220" s="51">
        <f t="shared" si="22"/>
        <v>0</v>
      </c>
      <c r="S220" s="51">
        <f t="shared" ref="S220:S235" si="24">T220+U220</f>
        <v>3000</v>
      </c>
      <c r="T220" s="51">
        <v>3000</v>
      </c>
      <c r="U220" s="93"/>
      <c r="V220" s="93">
        <f t="shared" ref="V220:V235" si="25">W220+X220</f>
        <v>3000</v>
      </c>
      <c r="W220" s="51">
        <v>3000</v>
      </c>
      <c r="X220" s="93"/>
      <c r="Y220" s="155"/>
    </row>
    <row r="221" spans="1:25" ht="21" x14ac:dyDescent="0.15">
      <c r="A221" s="13" t="s">
        <v>278</v>
      </c>
      <c r="B221" s="74" t="s">
        <v>279</v>
      </c>
      <c r="C221" s="74" t="s">
        <v>190</v>
      </c>
      <c r="D221" s="57" t="s">
        <v>190</v>
      </c>
      <c r="E221" s="30" t="s">
        <v>280</v>
      </c>
      <c r="F221" s="32"/>
      <c r="G221" s="50">
        <f t="shared" si="20"/>
        <v>73163</v>
      </c>
      <c r="H221" s="52">
        <f>H222</f>
        <v>73163</v>
      </c>
      <c r="I221" s="52"/>
      <c r="J221" s="50">
        <f t="shared" si="19"/>
        <v>79500</v>
      </c>
      <c r="K221" s="52">
        <f>K222</f>
        <v>79500</v>
      </c>
      <c r="L221" s="52"/>
      <c r="M221" s="51">
        <f t="shared" si="23"/>
        <v>91500</v>
      </c>
      <c r="N221" s="51">
        <f>N222</f>
        <v>91500</v>
      </c>
      <c r="O221" s="51"/>
      <c r="P221" s="51">
        <f t="shared" si="21"/>
        <v>12000</v>
      </c>
      <c r="Q221" s="51">
        <f t="shared" si="22"/>
        <v>12000</v>
      </c>
      <c r="R221" s="51">
        <f t="shared" si="22"/>
        <v>0</v>
      </c>
      <c r="S221" s="51">
        <f t="shared" si="24"/>
        <v>91500</v>
      </c>
      <c r="T221" s="51">
        <f>T222</f>
        <v>91500</v>
      </c>
      <c r="U221" s="93"/>
      <c r="V221" s="93">
        <f t="shared" si="25"/>
        <v>91500</v>
      </c>
      <c r="W221" s="51">
        <f>W222</f>
        <v>91500</v>
      </c>
      <c r="X221" s="93"/>
      <c r="Y221" s="155"/>
    </row>
    <row r="222" spans="1:25" ht="52.5" x14ac:dyDescent="0.15">
      <c r="A222" s="13" t="s">
        <v>281</v>
      </c>
      <c r="B222" s="74" t="s">
        <v>279</v>
      </c>
      <c r="C222" s="74" t="s">
        <v>222</v>
      </c>
      <c r="D222" s="57" t="s">
        <v>190</v>
      </c>
      <c r="E222" s="30" t="s">
        <v>282</v>
      </c>
      <c r="F222" s="32"/>
      <c r="G222" s="50">
        <f t="shared" si="20"/>
        <v>73163</v>
      </c>
      <c r="H222" s="52">
        <f>H224</f>
        <v>73163</v>
      </c>
      <c r="I222" s="52"/>
      <c r="J222" s="50">
        <f t="shared" si="19"/>
        <v>79500</v>
      </c>
      <c r="K222" s="52">
        <f>K224</f>
        <v>79500</v>
      </c>
      <c r="L222" s="52"/>
      <c r="M222" s="51">
        <f t="shared" si="23"/>
        <v>91500</v>
      </c>
      <c r="N222" s="51">
        <f>N224</f>
        <v>91500</v>
      </c>
      <c r="O222" s="51"/>
      <c r="P222" s="51">
        <f t="shared" si="21"/>
        <v>12000</v>
      </c>
      <c r="Q222" s="51">
        <f t="shared" si="22"/>
        <v>12000</v>
      </c>
      <c r="R222" s="51">
        <f t="shared" si="22"/>
        <v>0</v>
      </c>
      <c r="S222" s="51">
        <f t="shared" si="24"/>
        <v>91500</v>
      </c>
      <c r="T222" s="51">
        <f>T224</f>
        <v>91500</v>
      </c>
      <c r="U222" s="93"/>
      <c r="V222" s="93">
        <f t="shared" si="25"/>
        <v>91500</v>
      </c>
      <c r="W222" s="51">
        <f>W224</f>
        <v>91500</v>
      </c>
      <c r="X222" s="93"/>
      <c r="Y222" s="155"/>
    </row>
    <row r="223" spans="1:25" x14ac:dyDescent="0.15">
      <c r="A223" s="79"/>
      <c r="B223" s="80"/>
      <c r="C223" s="80"/>
      <c r="D223" s="55"/>
      <c r="E223" s="81" t="s">
        <v>195</v>
      </c>
      <c r="F223" s="55"/>
      <c r="G223" s="50"/>
      <c r="H223" s="51"/>
      <c r="I223" s="51"/>
      <c r="J223" s="50"/>
      <c r="K223" s="51"/>
      <c r="L223" s="51"/>
      <c r="M223" s="51"/>
      <c r="N223" s="51"/>
      <c r="O223" s="51"/>
      <c r="P223" s="51"/>
      <c r="Q223" s="51"/>
      <c r="R223" s="51"/>
      <c r="S223" s="51"/>
      <c r="T223" s="51"/>
      <c r="U223" s="93"/>
      <c r="V223" s="93"/>
      <c r="W223" s="51"/>
      <c r="X223" s="93"/>
      <c r="Y223" s="155"/>
    </row>
    <row r="224" spans="1:25" ht="42" x14ac:dyDescent="0.15">
      <c r="A224" s="76" t="s">
        <v>283</v>
      </c>
      <c r="B224" s="58" t="s">
        <v>279</v>
      </c>
      <c r="C224" s="58" t="s">
        <v>222</v>
      </c>
      <c r="D224" s="58" t="s">
        <v>193</v>
      </c>
      <c r="E224" s="81" t="s">
        <v>282</v>
      </c>
      <c r="F224" s="55"/>
      <c r="G224" s="50">
        <f t="shared" si="20"/>
        <v>73163</v>
      </c>
      <c r="H224" s="52">
        <f>H225+H226+H227</f>
        <v>73163</v>
      </c>
      <c r="I224" s="51"/>
      <c r="J224" s="50">
        <f t="shared" si="19"/>
        <v>79500</v>
      </c>
      <c r="K224" s="51">
        <f>K225+K226+K227</f>
        <v>79500</v>
      </c>
      <c r="L224" s="51"/>
      <c r="M224" s="51">
        <f t="shared" si="23"/>
        <v>91500</v>
      </c>
      <c r="N224" s="51">
        <f>N225+N226+N227</f>
        <v>91500</v>
      </c>
      <c r="O224" s="51"/>
      <c r="P224" s="51">
        <f t="shared" si="21"/>
        <v>12000</v>
      </c>
      <c r="Q224" s="51">
        <f t="shared" si="22"/>
        <v>12000</v>
      </c>
      <c r="R224" s="51">
        <f t="shared" si="22"/>
        <v>0</v>
      </c>
      <c r="S224" s="51">
        <f t="shared" si="24"/>
        <v>91500</v>
      </c>
      <c r="T224" s="51">
        <f>T225+T226+T227</f>
        <v>91500</v>
      </c>
      <c r="U224" s="93"/>
      <c r="V224" s="93">
        <f t="shared" si="25"/>
        <v>91500</v>
      </c>
      <c r="W224" s="51">
        <f>W225+W226+W227</f>
        <v>91500</v>
      </c>
      <c r="X224" s="93"/>
      <c r="Y224" s="155"/>
    </row>
    <row r="225" spans="1:25" ht="31.5" x14ac:dyDescent="0.15">
      <c r="A225" s="76"/>
      <c r="B225" s="58"/>
      <c r="C225" s="58"/>
      <c r="D225" s="58"/>
      <c r="E225" s="84" t="s">
        <v>408</v>
      </c>
      <c r="F225" s="60">
        <v>4269</v>
      </c>
      <c r="G225" s="50">
        <f t="shared" si="20"/>
        <v>900</v>
      </c>
      <c r="H225" s="51">
        <v>900</v>
      </c>
      <c r="I225" s="51"/>
      <c r="J225" s="50">
        <f t="shared" ref="J225:J235" si="26">K225+L225</f>
        <v>1500</v>
      </c>
      <c r="K225" s="51">
        <v>1500</v>
      </c>
      <c r="L225" s="51"/>
      <c r="M225" s="51">
        <f t="shared" si="23"/>
        <v>1500</v>
      </c>
      <c r="N225" s="51">
        <v>1500</v>
      </c>
      <c r="O225" s="51"/>
      <c r="P225" s="51">
        <f t="shared" si="21"/>
        <v>0</v>
      </c>
      <c r="Q225" s="51">
        <f t="shared" si="22"/>
        <v>0</v>
      </c>
      <c r="R225" s="51">
        <f t="shared" si="22"/>
        <v>0</v>
      </c>
      <c r="S225" s="51">
        <f t="shared" si="24"/>
        <v>1500</v>
      </c>
      <c r="T225" s="51">
        <v>1500</v>
      </c>
      <c r="U225" s="93"/>
      <c r="V225" s="93">
        <f t="shared" si="25"/>
        <v>1500</v>
      </c>
      <c r="W225" s="51">
        <v>1500</v>
      </c>
      <c r="X225" s="93"/>
      <c r="Y225" s="155"/>
    </row>
    <row r="226" spans="1:25" ht="21" x14ac:dyDescent="0.15">
      <c r="A226" s="79"/>
      <c r="B226" s="80"/>
      <c r="C226" s="80"/>
      <c r="D226" s="55"/>
      <c r="E226" s="81" t="s">
        <v>430</v>
      </c>
      <c r="F226" s="62">
        <v>4726</v>
      </c>
      <c r="G226" s="50">
        <f t="shared" si="20"/>
        <v>5740</v>
      </c>
      <c r="H226" s="51">
        <v>5740</v>
      </c>
      <c r="I226" s="51"/>
      <c r="J226" s="50">
        <f t="shared" si="26"/>
        <v>8000</v>
      </c>
      <c r="K226" s="51">
        <v>8000</v>
      </c>
      <c r="L226" s="51"/>
      <c r="M226" s="51">
        <f t="shared" si="23"/>
        <v>10000</v>
      </c>
      <c r="N226" s="51">
        <v>10000</v>
      </c>
      <c r="O226" s="51"/>
      <c r="P226" s="51">
        <f t="shared" si="21"/>
        <v>2000</v>
      </c>
      <c r="Q226" s="51">
        <f t="shared" si="22"/>
        <v>2000</v>
      </c>
      <c r="R226" s="51">
        <f t="shared" si="22"/>
        <v>0</v>
      </c>
      <c r="S226" s="51">
        <f t="shared" si="24"/>
        <v>10000</v>
      </c>
      <c r="T226" s="51">
        <v>10000</v>
      </c>
      <c r="U226" s="93"/>
      <c r="V226" s="93">
        <f t="shared" si="25"/>
        <v>10000</v>
      </c>
      <c r="W226" s="51">
        <v>10000</v>
      </c>
      <c r="X226" s="93"/>
      <c r="Y226" s="155"/>
    </row>
    <row r="227" spans="1:25" ht="21" x14ac:dyDescent="0.15">
      <c r="A227" s="79"/>
      <c r="B227" s="80"/>
      <c r="C227" s="80"/>
      <c r="D227" s="55"/>
      <c r="E227" s="81" t="s">
        <v>429</v>
      </c>
      <c r="F227" s="62" t="s">
        <v>336</v>
      </c>
      <c r="G227" s="50">
        <f t="shared" si="20"/>
        <v>66523</v>
      </c>
      <c r="H227" s="51">
        <v>66523</v>
      </c>
      <c r="I227" s="51"/>
      <c r="J227" s="50">
        <f t="shared" si="26"/>
        <v>70000</v>
      </c>
      <c r="K227" s="51">
        <v>70000</v>
      </c>
      <c r="L227" s="51"/>
      <c r="M227" s="51">
        <f t="shared" si="23"/>
        <v>80000</v>
      </c>
      <c r="N227" s="51">
        <v>80000</v>
      </c>
      <c r="O227" s="51"/>
      <c r="P227" s="51">
        <f t="shared" si="21"/>
        <v>10000</v>
      </c>
      <c r="Q227" s="51">
        <f t="shared" si="22"/>
        <v>10000</v>
      </c>
      <c r="R227" s="51">
        <f t="shared" si="22"/>
        <v>0</v>
      </c>
      <c r="S227" s="51">
        <v>58000</v>
      </c>
      <c r="T227" s="51">
        <v>80000</v>
      </c>
      <c r="U227" s="93"/>
      <c r="V227" s="93">
        <f t="shared" si="25"/>
        <v>80000</v>
      </c>
      <c r="W227" s="51">
        <v>80000</v>
      </c>
      <c r="X227" s="93"/>
      <c r="Y227" s="155"/>
    </row>
    <row r="228" spans="1:25" x14ac:dyDescent="0.15">
      <c r="A228" s="79"/>
      <c r="B228" s="80"/>
      <c r="C228" s="80"/>
      <c r="D228" s="55"/>
      <c r="E228" s="81" t="s">
        <v>195</v>
      </c>
      <c r="F228" s="55"/>
      <c r="G228" s="50"/>
      <c r="H228" s="51"/>
      <c r="I228" s="51"/>
      <c r="J228" s="50"/>
      <c r="K228" s="51"/>
      <c r="L228" s="51"/>
      <c r="M228" s="51"/>
      <c r="N228" s="51"/>
      <c r="O228" s="51"/>
      <c r="P228" s="51"/>
      <c r="Q228" s="51"/>
      <c r="R228" s="51"/>
      <c r="S228" s="51"/>
      <c r="T228" s="51"/>
      <c r="U228" s="93"/>
      <c r="V228" s="93"/>
      <c r="W228" s="51"/>
      <c r="X228" s="93"/>
      <c r="Y228" s="155"/>
    </row>
    <row r="229" spans="1:25" ht="52.5" x14ac:dyDescent="0.15">
      <c r="A229" s="13" t="s">
        <v>284</v>
      </c>
      <c r="B229" s="74" t="s">
        <v>285</v>
      </c>
      <c r="C229" s="74" t="s">
        <v>190</v>
      </c>
      <c r="D229" s="57" t="s">
        <v>190</v>
      </c>
      <c r="E229" s="30" t="s">
        <v>286</v>
      </c>
      <c r="F229" s="32"/>
      <c r="G229" s="50"/>
      <c r="H229" s="52"/>
      <c r="I229" s="52"/>
      <c r="J229" s="50">
        <f t="shared" si="26"/>
        <v>290000</v>
      </c>
      <c r="K229" s="52">
        <f>K231</f>
        <v>290000</v>
      </c>
      <c r="L229" s="52"/>
      <c r="M229" s="51">
        <f t="shared" si="23"/>
        <v>240000</v>
      </c>
      <c r="N229" s="52">
        <f>N231</f>
        <v>240000</v>
      </c>
      <c r="O229" s="51"/>
      <c r="P229" s="51">
        <f t="shared" si="21"/>
        <v>-50000</v>
      </c>
      <c r="Q229" s="51">
        <f t="shared" si="22"/>
        <v>-50000</v>
      </c>
      <c r="R229" s="51">
        <f t="shared" si="22"/>
        <v>0</v>
      </c>
      <c r="S229" s="51">
        <f t="shared" si="24"/>
        <v>400000</v>
      </c>
      <c r="T229" s="52">
        <f>T231</f>
        <v>400000</v>
      </c>
      <c r="U229" s="92"/>
      <c r="V229" s="93">
        <f t="shared" si="25"/>
        <v>518000</v>
      </c>
      <c r="W229" s="52">
        <f>W231</f>
        <v>518000</v>
      </c>
      <c r="X229" s="93"/>
      <c r="Y229" s="198" t="s">
        <v>458</v>
      </c>
    </row>
    <row r="230" spans="1:25" ht="39.75" customHeight="1" x14ac:dyDescent="0.15">
      <c r="A230" s="79"/>
      <c r="B230" s="80"/>
      <c r="C230" s="80"/>
      <c r="D230" s="55"/>
      <c r="E230" s="81" t="s">
        <v>5</v>
      </c>
      <c r="F230" s="55"/>
      <c r="G230" s="50"/>
      <c r="H230" s="51"/>
      <c r="I230" s="51"/>
      <c r="J230" s="50"/>
      <c r="K230" s="51"/>
      <c r="L230" s="51"/>
      <c r="M230" s="51"/>
      <c r="N230" s="52"/>
      <c r="O230" s="51"/>
      <c r="P230" s="51"/>
      <c r="Q230" s="51"/>
      <c r="R230" s="51"/>
      <c r="S230" s="51"/>
      <c r="T230" s="52"/>
      <c r="U230" s="92"/>
      <c r="V230" s="93"/>
      <c r="W230" s="52"/>
      <c r="X230" s="93"/>
      <c r="Y230" s="199"/>
    </row>
    <row r="231" spans="1:25" ht="31.5" x14ac:dyDescent="0.15">
      <c r="A231" s="13" t="s">
        <v>287</v>
      </c>
      <c r="B231" s="74" t="s">
        <v>285</v>
      </c>
      <c r="C231" s="74" t="s">
        <v>193</v>
      </c>
      <c r="D231" s="57" t="s">
        <v>190</v>
      </c>
      <c r="E231" s="30" t="s">
        <v>288</v>
      </c>
      <c r="F231" s="32"/>
      <c r="G231" s="50"/>
      <c r="H231" s="52"/>
      <c r="I231" s="52"/>
      <c r="J231" s="50">
        <f t="shared" si="26"/>
        <v>290000</v>
      </c>
      <c r="K231" s="52">
        <f>K235</f>
        <v>290000</v>
      </c>
      <c r="L231" s="52"/>
      <c r="M231" s="51">
        <f t="shared" si="23"/>
        <v>240000</v>
      </c>
      <c r="N231" s="52">
        <f>N235</f>
        <v>240000</v>
      </c>
      <c r="O231" s="51"/>
      <c r="P231" s="51">
        <f t="shared" si="21"/>
        <v>-50000</v>
      </c>
      <c r="Q231" s="51">
        <f t="shared" si="22"/>
        <v>-50000</v>
      </c>
      <c r="R231" s="51">
        <f t="shared" si="22"/>
        <v>0</v>
      </c>
      <c r="S231" s="51">
        <f t="shared" si="24"/>
        <v>400000</v>
      </c>
      <c r="T231" s="52">
        <f>T235</f>
        <v>400000</v>
      </c>
      <c r="U231" s="92"/>
      <c r="V231" s="93">
        <f t="shared" si="25"/>
        <v>518000</v>
      </c>
      <c r="W231" s="52">
        <f>W235</f>
        <v>518000</v>
      </c>
      <c r="X231" s="93"/>
      <c r="Y231" s="199"/>
    </row>
    <row r="232" spans="1:25" x14ac:dyDescent="0.15">
      <c r="A232" s="79"/>
      <c r="B232" s="80"/>
      <c r="C232" s="80"/>
      <c r="D232" s="55"/>
      <c r="E232" s="81" t="s">
        <v>195</v>
      </c>
      <c r="F232" s="55"/>
      <c r="G232" s="50"/>
      <c r="H232" s="51"/>
      <c r="I232" s="51"/>
      <c r="J232" s="50"/>
      <c r="K232" s="51"/>
      <c r="L232" s="51"/>
      <c r="M232" s="51"/>
      <c r="N232" s="51"/>
      <c r="O232" s="51"/>
      <c r="P232" s="51"/>
      <c r="Q232" s="51"/>
      <c r="R232" s="51"/>
      <c r="S232" s="51"/>
      <c r="T232" s="51"/>
      <c r="U232" s="93"/>
      <c r="V232" s="93"/>
      <c r="W232" s="51"/>
      <c r="X232" s="93"/>
      <c r="Y232" s="199"/>
    </row>
    <row r="233" spans="1:25" ht="21" x14ac:dyDescent="0.15">
      <c r="A233" s="76" t="s">
        <v>289</v>
      </c>
      <c r="B233" s="58" t="s">
        <v>285</v>
      </c>
      <c r="C233" s="58" t="s">
        <v>193</v>
      </c>
      <c r="D233" s="58" t="s">
        <v>205</v>
      </c>
      <c r="E233" s="81" t="s">
        <v>290</v>
      </c>
      <c r="F233" s="55"/>
      <c r="G233" s="50"/>
      <c r="H233" s="51"/>
      <c r="I233" s="51"/>
      <c r="J233" s="50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93"/>
      <c r="V233" s="93"/>
      <c r="W233" s="51"/>
      <c r="X233" s="93"/>
      <c r="Y233" s="199"/>
    </row>
    <row r="234" spans="1:25" x14ac:dyDescent="0.15">
      <c r="A234" s="79"/>
      <c r="B234" s="80"/>
      <c r="C234" s="80"/>
      <c r="D234" s="55"/>
      <c r="E234" s="81" t="s">
        <v>5</v>
      </c>
      <c r="F234" s="55"/>
      <c r="G234" s="50"/>
      <c r="H234" s="51"/>
      <c r="I234" s="51"/>
      <c r="J234" s="50"/>
      <c r="K234" s="51"/>
      <c r="L234" s="51"/>
      <c r="M234" s="51"/>
      <c r="N234" s="51"/>
      <c r="O234" s="51"/>
      <c r="P234" s="51"/>
      <c r="Q234" s="51"/>
      <c r="R234" s="51"/>
      <c r="S234" s="51"/>
      <c r="T234" s="51"/>
      <c r="U234" s="93"/>
      <c r="V234" s="93"/>
      <c r="W234" s="51"/>
      <c r="X234" s="93"/>
      <c r="Y234" s="199"/>
    </row>
    <row r="235" spans="1:25" ht="21" x14ac:dyDescent="0.15">
      <c r="A235" s="79"/>
      <c r="B235" s="80"/>
      <c r="C235" s="80"/>
      <c r="D235" s="55"/>
      <c r="E235" s="81" t="s">
        <v>339</v>
      </c>
      <c r="F235" s="55" t="s">
        <v>340</v>
      </c>
      <c r="G235" s="50"/>
      <c r="H235" s="51"/>
      <c r="I235" s="51"/>
      <c r="J235" s="50">
        <f t="shared" si="26"/>
        <v>290000</v>
      </c>
      <c r="K235" s="51">
        <v>290000</v>
      </c>
      <c r="L235" s="51"/>
      <c r="M235" s="51">
        <f t="shared" si="23"/>
        <v>240000</v>
      </c>
      <c r="N235" s="51">
        <v>240000</v>
      </c>
      <c r="O235" s="51"/>
      <c r="P235" s="51">
        <f t="shared" si="21"/>
        <v>-50000</v>
      </c>
      <c r="Q235" s="51">
        <f t="shared" si="22"/>
        <v>-50000</v>
      </c>
      <c r="R235" s="51">
        <f t="shared" si="22"/>
        <v>0</v>
      </c>
      <c r="S235" s="51">
        <f t="shared" si="24"/>
        <v>400000</v>
      </c>
      <c r="T235" s="51">
        <v>400000</v>
      </c>
      <c r="U235" s="93"/>
      <c r="V235" s="93">
        <f t="shared" si="25"/>
        <v>518000</v>
      </c>
      <c r="W235" s="51">
        <v>518000</v>
      </c>
      <c r="X235" s="93"/>
      <c r="Y235" s="199"/>
    </row>
    <row r="236" spans="1:25" ht="32.25" thickBot="1" x14ac:dyDescent="0.2">
      <c r="A236" s="88"/>
      <c r="B236" s="89"/>
      <c r="C236" s="89"/>
      <c r="D236" s="90"/>
      <c r="E236" s="91" t="s">
        <v>395</v>
      </c>
      <c r="F236" s="63" t="s">
        <v>293</v>
      </c>
      <c r="G236" s="64"/>
      <c r="H236" s="64"/>
      <c r="I236" s="64"/>
      <c r="J236" s="64"/>
      <c r="K236" s="64"/>
      <c r="L236" s="64"/>
      <c r="M236" s="64"/>
      <c r="N236" s="64"/>
      <c r="O236" s="145"/>
      <c r="P236" s="145"/>
      <c r="Q236" s="145"/>
      <c r="R236" s="145"/>
      <c r="S236" s="145"/>
      <c r="T236" s="145"/>
      <c r="U236" s="146"/>
      <c r="V236" s="146"/>
      <c r="W236" s="64"/>
      <c r="X236" s="158"/>
      <c r="Y236" s="200"/>
    </row>
  </sheetData>
  <mergeCells count="28">
    <mergeCell ref="Q6:R6"/>
    <mergeCell ref="S6:S7"/>
    <mergeCell ref="T6:U6"/>
    <mergeCell ref="V6:V7"/>
    <mergeCell ref="W6:X6"/>
    <mergeCell ref="P5:R5"/>
    <mergeCell ref="S5:U5"/>
    <mergeCell ref="V5:X5"/>
    <mergeCell ref="P6:P7"/>
    <mergeCell ref="G5:I5"/>
    <mergeCell ref="J5:L5"/>
    <mergeCell ref="M5:O5"/>
    <mergeCell ref="G6:G7"/>
    <mergeCell ref="H6:I6"/>
    <mergeCell ref="J6:J7"/>
    <mergeCell ref="K6:L6"/>
    <mergeCell ref="M6:M7"/>
    <mergeCell ref="N6:O6"/>
    <mergeCell ref="Y6:Y7"/>
    <mergeCell ref="Y116:Y118"/>
    <mergeCell ref="Y229:Y236"/>
    <mergeCell ref="W1:X1"/>
    <mergeCell ref="A3:X3"/>
    <mergeCell ref="B5:B7"/>
    <mergeCell ref="C5:C7"/>
    <mergeCell ref="D5:D7"/>
    <mergeCell ref="E5:E7"/>
    <mergeCell ref="F5:F7"/>
  </mergeCells>
  <pageMargins left="0.7" right="0.7" top="0.75" bottom="0.75" header="0.3" footer="0.3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</vt:lpstr>
      <vt:lpstr>2</vt:lpstr>
      <vt:lpstr>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Hetum Hamamchyan</dc:creator>
  <cp:lastModifiedBy>Administrator</cp:lastModifiedBy>
  <cp:lastPrinted>2024-06-10T12:30:46Z</cp:lastPrinted>
  <dcterms:created xsi:type="dcterms:W3CDTF">2022-06-16T10:33:45Z</dcterms:created>
  <dcterms:modified xsi:type="dcterms:W3CDTF">2025-09-18T10:13:25Z</dcterms:modified>
</cp:coreProperties>
</file>