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<sst xmlns="http://schemas.openxmlformats.org/spreadsheetml/2006/main" count="1538" uniqueCount="994">
  <si>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</si>
  <si>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</si>
  <si>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</si>
  <si>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</si>
  <si>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</si>
  <si>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</si>
  <si>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</si>
  <si>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</si>
  <si>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</si>
  <si>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</si>
  <si>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</si>
  <si>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</si>
  <si>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</si>
  <si>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</si>
  <si>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</si>
  <si>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</si>
  <si>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</si>
  <si>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</si>
  <si>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</si>
  <si>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</si>
  <si>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</si>
  <si>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</si>
  <si>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</si>
  <si>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</si>
  <si>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</si>
  <si>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</si>
  <si>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</si>
  <si>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</si>
  <si>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</si>
  <si>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</si>
  <si>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</si>
  <si>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</si>
  <si>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</si>
  <si>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</si>
  <si>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</si>
  <si>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</si>
  <si>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</si>
  <si>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</si>
  <si>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</si>
  <si>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</si>
  <si>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</si>
  <si>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</si>
  <si>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</si>
  <si>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</si>
  <si>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</si>
  <si>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</si>
  <si>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</si>
  <si>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</si>
  <si>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</si>
  <si>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</si>
  <si>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</si>
  <si>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</si>
  <si>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</si>
  <si>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</si>
  <si>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</si>
  <si>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</si>
  <si>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</si>
  <si>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</si>
  <si>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</si>
  <si>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</si>
  <si>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</si>
  <si>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</si>
  <si>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</si>
  <si>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</si>
  <si>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</si>
  <si>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</si>
  <si>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</si>
  <si>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</si>
  <si>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</si>
  <si>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</si>
  <si>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</si>
  <si>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</si>
  <si>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</si>
  <si>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</si>
  <si>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</si>
  <si>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</si>
  <si>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</si>
  <si>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</si>
  <si>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</si>
  <si>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</si>
  <si>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</si>
  <si>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</si>
  <si>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</si>
  <si>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</si>
  <si>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</si>
  <si>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</si>
  <si>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</si>
  <si>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</si>
  <si>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</si>
  <si>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</si>
  <si>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</si>
  <si>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</si>
  <si>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</si>
  <si>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</si>
  <si>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</si>
  <si>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</si>
  <si>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</si>
  <si>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</si>
  <si>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</si>
  <si>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</si>
  <si>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</si>
  <si>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</si>
  <si>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</si>
  <si>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</si>
  <si>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</si>
  <si>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</si>
  <si>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</si>
  <si>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</si>
  <si>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</si>
  <si>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</si>
  <si>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</si>
  <si>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</si>
  <si>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</si>
  <si>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</si>
  <si>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</si>
  <si>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</si>
  <si>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</si>
  <si>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</si>
  <si>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</si>
  <si>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</si>
  <si>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</si>
  <si>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</si>
  <si>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</si>
  <si>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</si>
  <si>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</si>
  <si>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</si>
  <si>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</si>
  <si>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</si>
  <si>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</si>
  <si>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</si>
  <si>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</si>
  <si>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</si>
  <si>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</si>
  <si>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</si>
  <si>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</si>
  <si>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</si>
  <si>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</si>
  <si>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</si>
  <si>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</si>
  <si>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</si>
  <si>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</si>
  <si>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</si>
  <si>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</si>
  <si>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</si>
  <si>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</si>
  <si>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</si>
  <si>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</si>
  <si>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</si>
  <si>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</si>
  <si>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</si>
  <si>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</si>
  <si>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</si>
  <si>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</si>
  <si>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</si>
  <si>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</si>
  <si>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</si>
  <si>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</si>
  <si>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</si>
  <si>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</si>
  <si>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</si>
  <si>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</si>
  <si>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</si>
  <si>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</si>
  <si>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</si>
  <si>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</si>
  <si>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</si>
  <si>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</si>
  <si>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</si>
  <si>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</si>
  <si>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</si>
  <si>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</si>
  <si>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</si>
  <si>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</si>
  <si>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</si>
  <si>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</si>
  <si>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</si>
  <si>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</si>
  <si>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</si>
  <si>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</si>
  <si>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</si>
  <si>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</si>
  <si>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</si>
  <si>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</si>
  <si>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</si>
  <si>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</si>
  <si>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</si>
  <si>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</si>
  <si>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</si>
  <si>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</si>
  <si>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</si>
  <si>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</si>
  <si>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</si>
  <si>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</si>
  <si>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</si>
  <si>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</si>
  <si>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</si>
  <si>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</si>
  <si>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</si>
  <si>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</si>
  <si>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</si>
  <si>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</si>
  <si>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</si>
  <si>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</si>
  <si>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</si>
  <si>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</si>
  <si>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</si>
  <si>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</si>
  <si>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</si>
  <si>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</si>
  <si>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</si>
  <si>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</si>
  <si>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</si>
  <si>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</si>
  <si>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</si>
  <si>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</si>
  <si>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</si>
  <si>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</si>
  <si>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</si>
  <si>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</si>
  <si>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</si>
  <si>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</si>
  <si>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</si>
  <si>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</si>
  <si>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</si>
  <si>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</si>
  <si>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</si>
  <si>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</si>
  <si>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</si>
  <si>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</si>
  <si>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</si>
  <si>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</si>
  <si>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</si>
  <si>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</si>
  <si>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</si>
  <si>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</si>
  <si>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</si>
  <si>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</si>
  <si>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</si>
  <si>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</si>
  <si>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</si>
  <si>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</si>
  <si>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</si>
  <si>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</si>
  <si>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</si>
  <si>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</si>
  <si>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</si>
  <si>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</si>
  <si>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</si>
  <si>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</si>
  <si>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</si>
  <si>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</si>
  <si>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</si>
  <si>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</si>
  <si>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</si>
  <si>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</si>
  <si>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</si>
  <si>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</si>
  <si>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</si>
  <si>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</si>
  <si>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</si>
  <si>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</si>
  <si>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</si>
  <si>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</si>
  <si>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</si>
  <si>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</si>
  <si>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</si>
  <si>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</si>
  <si>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</si>
  <si>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</si>
  <si>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</si>
  <si>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</si>
  <si>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</si>
  <si>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</si>
  <si>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</si>
  <si>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</si>
  <si>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</si>
  <si>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</si>
  <si>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</si>
  <si>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</si>
  <si>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</si>
  <si>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</si>
  <si>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</si>
  <si>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</si>
  <si>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</si>
  <si>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</si>
  <si>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</si>
  <si>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</si>
  <si>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</si>
  <si>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</si>
  <si>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</si>
  <si>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</si>
  <si>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</si>
  <si>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</si>
  <si>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</si>
  <si>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</si>
  <si>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</si>
  <si>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</si>
  <si>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</si>
  <si>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</si>
  <si>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</si>
  <si>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</si>
  <si>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</si>
  <si>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</si>
  <si>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</si>
  <si>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</si>
  <si>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</si>
  <si>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</si>
  <si>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</si>
  <si>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</si>
  <si>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</si>
  <si>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</si>
  <si>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</si>
  <si>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</si>
  <si>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</si>
  <si>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</si>
  <si>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</si>
  <si>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</si>
  <si>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</si>
  <si>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</si>
  <si>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</si>
  <si>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</si>
  <si>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</si>
  <si>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</si>
  <si>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</si>
  <si>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</si>
  <si>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</si>
  <si>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</si>
  <si>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</si>
  <si>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</si>
  <si>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</si>
  <si>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</si>
  <si>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</si>
  <si>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</si>
  <si>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</si>
  <si>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</si>
  <si>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</si>
  <si>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</si>
  <si>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</si>
  <si>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</si>
  <si>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</si>
  <si>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</si>
  <si>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</si>
  <si>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</si>
  <si>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</si>
  <si>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</si>
  <si>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</si>
  <si>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</si>
  <si>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</si>
  <si>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</si>
  <si>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</si>
  <si>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</si>
  <si>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</si>
  <si>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</si>
  <si>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</si>
  <si>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</si>
  <si>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</si>
  <si>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</si>
  <si>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</si>
  <si>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</si>
  <si>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</si>
  <si>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</si>
  <si>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</si>
  <si>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</si>
  <si>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</si>
  <si>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</si>
  <si>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</si>
  <si>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</si>
  <si>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</si>
  <si>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</si>
  <si>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</si>
  <si>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</si>
  <si>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</si>
  <si>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</si>
  <si>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</si>
  <si>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</si>
  <si>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</si>
  <si>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</si>
  <si>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</si>
  <si>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</si>
  <si>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</si>
  <si>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</si>
  <si>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</si>
  <si>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</si>
  <si>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</si>
  <si>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</si>
  <si>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</si>
  <si>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</si>
  <si>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</si>
  <si>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</si>
  <si>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</si>
  <si>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</si>
  <si>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</si>
  <si>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</si>
  <si>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</si>
  <si>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</si>
  <si>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</si>
  <si>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</si>
  <si>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</si>
  <si>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</si>
  <si>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</si>
  <si>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</si>
  <si>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</si>
  <si>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</si>
  <si>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</si>
  <si>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</si>
  <si>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</si>
  <si>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</si>
  <si>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</si>
  <si>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</si>
  <si>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</si>
  <si>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</si>
  <si>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</si>
  <si>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</si>
  <si>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</si>
  <si>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</si>
  <si>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</si>
  <si>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</si>
  <si>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</si>
  <si>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</si>
  <si>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</si>
  <si>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</si>
  <si>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</si>
  <si>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</si>
  <si>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</si>
  <si>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</si>
  <si>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</si>
  <si>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</si>
  <si>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</si>
  <si>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</si>
  <si>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</si>
  <si>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</si>
  <si>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</si>
  <si>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</si>
  <si>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</si>
  <si>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</si>
  <si>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</si>
  <si>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</si>
  <si>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</si>
  <si>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</si>
  <si>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</si>
  <si>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</si>
  <si>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</si>
  <si>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</si>
  <si>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</si>
  <si>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</si>
  <si>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</si>
  <si>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</si>
  <si>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</si>
  <si>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</si>
  <si>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</si>
  <si>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</si>
  <si>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</si>
  <si>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</si>
  <si>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</si>
  <si>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</si>
  <si>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</si>
  <si>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</si>
  <si>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</si>
  <si>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</si>
  <si>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</si>
  <si>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</si>
  <si>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</si>
  <si>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</si>
  <si>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</si>
  <si>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</si>
  <si>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</si>
  <si>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</si>
  <si>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</si>
  <si>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</si>
  <si>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</si>
  <si>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</si>
  <si>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</si>
  <si>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</si>
  <si>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</si>
  <si>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</si>
  <si>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</si>
  <si>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</si>
  <si>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</si>
  <si>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</si>
  <si>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</si>
  <si>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</si>
  <si>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</si>
  <si>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</si>
  <si>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</si>
  <si>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</si>
  <si>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</si>
  <si>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</si>
  <si>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</si>
  <si>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</si>
  <si>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</si>
  <si>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</si>
  <si>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</si>
  <si>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</si>
  <si>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</si>
  <si>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</si>
  <si>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</si>
  <si>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</si>
  <si>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</si>
  <si>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</si>
  <si>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</si>
  <si>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</si>
  <si>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</si>
  <si>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</si>
  <si>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</si>
  <si>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</si>
  <si>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</si>
  <si>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</si>
  <si>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</si>
  <si>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</si>
  <si>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</si>
  <si>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</si>
  <si>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</si>
  <si>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</si>
  <si>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</si>
  <si>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</si>
  <si>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</si>
  <si>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</si>
  <si>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</si>
  <si>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</si>
  <si>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</si>
  <si>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</si>
  <si>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</si>
  <si>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</si>
  <si>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</si>
  <si>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</si>
  <si>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</si>
  <si>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</si>
  <si>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</si>
  <si>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</si>
  <si>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</si>
  <si>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</si>
  <si>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</si>
  <si>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</si>
  <si>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</si>
  <si>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</si>
  <si>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</si>
  <si>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</si>
  <si>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</si>
  <si>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</si>
  <si>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</si>
  <si>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</si>
  <si>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</si>
  <si>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</si>
  <si>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</si>
  <si>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</si>
  <si>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</si>
  <si>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</si>
  <si>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</si>
  <si>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</si>
  <si>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</si>
  <si>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</si>
  <si>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</si>
  <si>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</si>
  <si>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</si>
  <si>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</si>
  <si>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</si>
  <si>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</si>
  <si>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</si>
  <si>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</si>
  <si>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</si>
  <si>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</si>
  <si>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</si>
  <si>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</si>
  <si>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</si>
  <si>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</si>
  <si>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</si>
  <si>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</si>
  <si>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</si>
  <si>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</si>
  <si>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</si>
  <si>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</si>
  <si>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</si>
  <si>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</si>
  <si>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</si>
  <si>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</si>
  <si>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</si>
  <si>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</si>
  <si>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</si>
  <si>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</si>
  <si>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</si>
  <si>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</si>
  <si>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</si>
  <si>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</si>
  <si>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</si>
  <si>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</si>
  <si>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</si>
  <si>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</si>
  <si>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</si>
  <si>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</si>
  <si>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</si>
  <si>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</si>
  <si>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</si>
  <si>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</si>
  <si>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</si>
  <si>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</si>
  <si>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</si>
  <si>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</si>
  <si>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</si>
  <si>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</si>
  <si>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</si>
  <si>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</si>
  <si>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</si>
  <si>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</si>
  <si>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</si>
  <si>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</si>
  <si>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</si>
  <si>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</si>
  <si>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</si>
  <si>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</si>
  <si>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</si>
  <si>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</si>
  <si>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</si>
  <si>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</si>
  <si>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</si>
  <si>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</si>
  <si>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</si>
  <si>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</si>
  <si>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</si>
  <si>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</si>
  <si>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</si>
  <si>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</si>
  <si>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</si>
  <si>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</si>
  <si>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</si>
  <si>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</si>
  <si>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</si>
  <si>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</si>
  <si>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</si>
  <si>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</si>
  <si>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</si>
  <si>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</si>
  <si>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</si>
  <si>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</si>
  <si>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</si>
  <si>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</si>
  <si>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</si>
  <si>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</si>
  <si>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</si>
  <si>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</si>
  <si>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</si>
  <si>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</si>
  <si>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</si>
  <si>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</si>
  <si>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</si>
  <si>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</si>
  <si>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</si>
  <si>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</si>
  <si>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</si>
  <si>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</si>
  <si>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</si>
  <si>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</si>
  <si>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</si>
  <si>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</si>
  <si>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</si>
  <si>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</si>
  <si>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</si>
  <si>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</si>
  <si>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</si>
  <si>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</si>
  <si>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</si>
  <si>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</si>
  <si>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</si>
  <si>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</si>
  <si>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</si>
  <si>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</si>
  <si>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</si>
  <si>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</si>
  <si>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</si>
  <si>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</si>
  <si>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</si>
  <si>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</si>
  <si>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</si>
  <si>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</si>
  <si>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</si>
  <si>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</si>
  <si>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</si>
  <si>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</si>
  <si>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</si>
  <si>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</si>
  <si>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</si>
  <si>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</si>
  <si>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</si>
  <si>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</si>
  <si>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</si>
  <si>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</si>
  <si>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</si>
  <si>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</si>
  <si>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</si>
  <si>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</si>
  <si>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</si>
  <si>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</si>
  <si>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</si>
  <si>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</si>
  <si>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</si>
  <si>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</si>
  <si>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</si>
  <si>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</si>
  <si>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</si>
  <si>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</si>
  <si>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</si>
  <si>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</si>
  <si>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</si>
  <si>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</si>
  <si>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</si>
  <si>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</si>
  <si>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</si>
  <si>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</si>
  <si>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</si>
  <si>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</si>
  <si>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</si>
  <si>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</si>
  <si>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</si>
  <si>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</si>
  <si>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</si>
  <si>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</si>
  <si>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</si>
  <si>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</si>
  <si>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</si>
  <si>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</si>
  <si>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</si>
  <si>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</si>
  <si>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</si>
  <si>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</si>
  <si>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</si>
  <si>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</si>
  <si>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</si>
  <si>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</si>
  <si>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</si>
  <si>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</si>
  <si>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</si>
  <si>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</si>
  <si>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</si>
  <si>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</si>
  <si>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</si>
  <si>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</si>
  <si>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</si>
  <si>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</si>
  <si>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</si>
  <si>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</si>
  <si>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</si>
  <si>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</si>
  <si>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</si>
  <si>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</si>
  <si>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</si>
  <si>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</si>
  <si>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</si>
  <si>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</si>
  <si>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</si>
  <si>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</si>
  <si>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</si>
  <si>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</si>
  <si>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</si>
  <si>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</si>
  <si>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</si>
  <si>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</si>
  <si>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</si>
  <si>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</si>
  <si>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</si>
  <si>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</si>
  <si>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</si>
  <si>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</si>
  <si>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</si>
  <si>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</si>
  <si>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</si>
  <si>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</si>
  <si>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</si>
  <si>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</si>
  <si>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</si>
  <si>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</si>
  <si>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</si>
  <si>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</si>
  <si>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</si>
  <si>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</si>
  <si>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</si>
  <si>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</si>
  <si>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</si>
  <si>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</si>
  <si>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</si>
  <si>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</si>
  <si>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</si>
  <si>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</si>
  <si>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</si>
  <si>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</si>
  <si>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</si>
  <si>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</si>
  <si>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</si>
  <si>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</si>
  <si>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</si>
  <si>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</si>
  <si>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</si>
  <si>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</si>
  <si>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</si>
  <si>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</si>
  <si>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</si>
  <si>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</si>
  <si>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</si>
  <si>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</si>
  <si>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</si>
  <si>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</si>
  <si>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</si>
  <si>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</si>
  <si>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</si>
  <si>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</si>
  <si>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</si>
  <si>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</si>
  <si>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</si>
  <si>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</si>
  <si>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</si>
  <si>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</si>
  <si>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</si>
  <si>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</si>
  <si>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</si>
  <si>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</si>
  <si>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</si>
  <si>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</si>
  <si>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</si>
  <si>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</si>
  <si>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</si>
  <si>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</si>
  <si>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</si>
  <si>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</si>
  <si>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</si>
  <si>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</si>
  <si>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</si>
  <si>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</si>
  <si>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</si>
  <si>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</si>
  <si>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</si>
  <si>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</si>
  <si>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</si>
  <si>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</si>
  <si>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</si>
  <si>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</si>
  <si>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</si>
  <si>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</si>
  <si>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</si>
  <si>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</si>
  <si>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</si>
  <si>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</si>
  <si>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</si>
  <si>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</si>
  <si>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</si>
  <si>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</si>
  <si>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</si>
  <si>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</si>
  <si>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</si>
  <si>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</si>
  <si>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</si>
  <si>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</si>
  <si>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</si>
  <si>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</si>
  <si>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</si>
  <si>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</si>
  <si>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</si>
  <si>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</si>
  <si>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</si>
  <si>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</si>
  <si>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</si>
  <si>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</si>
  <si>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</si>
  <si>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</si>
  <si>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</si>
  <si>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</si>
  <si>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</si>
  <si>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</si>
  <si>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</si>
  <si>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</si>
  <si>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</si>
  <si>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</si>
  <si>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</si>
  <si>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</si>
  <si>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</si>
  <si>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</si>
  <si>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</si>
  <si>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</si>
  <si>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</si>
  <si>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</si>
  <si>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</si>
  <si>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</si>
  <si>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</si>
  <si>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</si>
  <si>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</si>
  <si>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</si>
  <si>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</si>
  <si>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</si>
  <si>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</si>
  <si>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</si>
  <si>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</si>
  <si>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</si>
  <si>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</si>
  <si>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</si>
  <si>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</si>
  <si>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</si>
  <si>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</si>
  <si>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</si>
  <si>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</si>
  <si>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</si>
  <si>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</si>
  <si>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</si>
  <si>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</si>
  <si>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</si>
  <si>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</si>
  <si>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</si>
  <si>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</si>
  <si>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</si>
  <si>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</si>
  <si>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</si>
  <si>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</si>
  <si>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</si>
  <si>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</si>
  <si>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</si>
  <si>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</si>
  <si>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</si>
  <si>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</si>
  <si>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</si>
  <si>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</si>
  <si>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</si>
  <si>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</si>
  <si>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</si>
  <si>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</si>
  <si>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</si>
  <si>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</si>
  <si>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</si>
  <si>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</si>
  <si>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</si>
  <si>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</si>
  <si>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</si>
  <si>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</si>
  <si>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</si>
  <si>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</si>
  <si>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</si>
  <si>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</si>
  <si>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</si>
  <si>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</si>
  <si>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</si>
  <si>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</si>
  <si>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</si>
  <si>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</si>
  <si>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</si>
  <si>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</si>
  <si>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</si>
  <si>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</si>
  <si>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</si>
  <si>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</si>
  <si>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</si>
  <si>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</si>
  <si>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</si>
  <si>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</si>
  <si>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</si>
  <si>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</si>
  <si>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</si>
  <si>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</si>
  <si>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</si>
  <si>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</si>
  <si>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</si>
  <si>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</si>
  <si>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</si>
  <si>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</si>
  <si>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</si>
  <si>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</si>
  <si>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</si>
  <si>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</si>
  <si>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</si>
  <si>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</si>
  <si>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</si>
  <si>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</si>
  <si>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</si>
  <si>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</si>
  <si>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</si>
  <si>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</si>
  <si>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</si>
  <si>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</si>
  <si>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</si>
  <si>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</si>
  <si>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</si>
  <si>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</si>
  <si>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ԵՂՎԱՐԴ ՀԱՄԱՅՆՔԻ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</si>
  <si>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</si>
  <si>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</si>
  <si>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</si>
  <si>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</si>
  <si>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</si>
  <si>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</si>
  <si>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</si>
  <si>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2021 ԹՎԱԿԱՆԻ ԲՅՈՒՋԵ</t>
  </si>
  <si>
    <t xml:space="preserve">Եղվարդ համայնքի ավագանու 2021 թվականի հունվարի _ -ի N _Ն որոշման     </t>
  </si>
  <si>
    <t xml:space="preserve">Եղվարդ համայնքի ավագանու 2021 թվականի հունվարի _-ի  N _ _Ն որոշման  </t>
  </si>
  <si>
    <t xml:space="preserve">Եղվարդ համայնքի ավագանու 2021 թվականի հունվարի - -ի  N - _ Ն որոշման    </t>
  </si>
  <si>
    <t xml:space="preserve">Եղվարդ համայնքի ավագանու 2021 թվականի հունվարի _-ի  N __Ն որոշման   </t>
  </si>
  <si>
    <t xml:space="preserve">Եղվարդ համայնքի ավագանու 2021 թվականի հունվարի _-ի N _-Ն որոշման 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</si>
  <si>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</si>
  <si>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</si>
  <si>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</si>
  <si>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Եղվարդ համայնքի ավագանու 2021 թվականի հունվարի _ -ի  N __Ն որոշման      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</si>
</sst>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  <numFmt numFmtId="214" formatCode="0.0000"/>
    <numFmt numFmtId="215" formatCode="0.000_ ;\-0.000\ 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2"/>
      <name val="Arial AM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01" fontId="84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6" borderId="10" xfId="0" applyNumberFormat="1" applyFont="1" applyFill="1" applyBorder="1" applyAlignment="1">
      <alignment horizontal="right" vertical="center" wrapText="1"/>
    </xf>
    <xf numFmtId="201" fontId="1" fillId="0" borderId="0" xfId="0" applyNumberFormat="1" applyFont="1" applyAlignment="1">
      <alignment/>
    </xf>
    <xf numFmtId="213" fontId="1" fillId="36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213" fontId="1" fillId="0" borderId="10" xfId="0" applyNumberFormat="1" applyFont="1" applyBorder="1" applyAlignment="1">
      <alignment horizontal="center"/>
    </xf>
    <xf numFmtId="213" fontId="1" fillId="0" borderId="10" xfId="0" applyNumberFormat="1" applyFont="1" applyBorder="1" applyAlignment="1">
      <alignment horizontal="center" vertical="center"/>
    </xf>
    <xf numFmtId="213" fontId="1" fillId="34" borderId="10" xfId="0" applyNumberFormat="1" applyFont="1" applyFill="1" applyBorder="1" applyAlignment="1">
      <alignment horizontal="right" vertical="center"/>
    </xf>
    <xf numFmtId="213" fontId="0" fillId="34" borderId="10" xfId="0" applyNumberFormat="1" applyFont="1" applyFill="1" applyBorder="1" applyAlignment="1">
      <alignment horizontal="right"/>
    </xf>
    <xf numFmtId="213" fontId="1" fillId="0" borderId="10" xfId="0" applyNumberFormat="1" applyFont="1" applyBorder="1" applyAlignment="1">
      <alignment/>
    </xf>
    <xf numFmtId="213" fontId="1" fillId="0" borderId="10" xfId="0" applyNumberFormat="1" applyFont="1" applyBorder="1" applyAlignment="1">
      <alignment/>
    </xf>
    <xf numFmtId="213" fontId="10" fillId="0" borderId="10" xfId="0" applyNumberFormat="1" applyFont="1" applyBorder="1" applyAlignment="1">
      <alignment horizontal="right"/>
    </xf>
    <xf numFmtId="213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213" fontId="1" fillId="37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87225" y="3048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9" sqref="A9:J9"/>
    </sheetView>
  </sheetViews>
  <sheetFormatPr defaultColWidth="9.140625" defaultRowHeight="12.75"/>
  <sheetData>
    <row r="1" spans="1:9" ht="20.25">
      <c r="A1" s="238" t="s">
        <v>975</v>
      </c>
      <c r="B1" s="238"/>
      <c r="C1" s="238"/>
      <c r="D1" s="238"/>
      <c r="E1" s="238"/>
      <c r="F1" s="238"/>
      <c r="G1" s="238"/>
      <c r="H1" s="238"/>
      <c r="I1" s="238"/>
    </row>
    <row r="2" spans="1:7" ht="18">
      <c r="A2" s="137"/>
      <c r="B2" s="137"/>
      <c r="C2" s="141"/>
      <c r="D2" s="139"/>
      <c r="E2" s="140"/>
      <c r="F2" s="140"/>
      <c r="G2" s="140"/>
    </row>
    <row r="3" spans="1:9" ht="22.5">
      <c r="A3" s="239" t="s">
        <v>976</v>
      </c>
      <c r="B3" s="239"/>
      <c r="C3" s="239"/>
      <c r="D3" s="239"/>
      <c r="E3" s="239"/>
      <c r="F3" s="239"/>
      <c r="G3" s="239"/>
      <c r="H3" s="239"/>
      <c r="I3" s="239"/>
    </row>
    <row r="4" spans="1:7" ht="99.75" customHeight="1">
      <c r="A4" s="137"/>
      <c r="B4" s="137"/>
      <c r="C4" s="142"/>
      <c r="D4" s="139"/>
      <c r="E4" s="140"/>
      <c r="F4" s="140"/>
      <c r="G4" s="140"/>
    </row>
    <row r="5" spans="1:9" ht="33">
      <c r="A5" s="243" t="s">
        <v>984</v>
      </c>
      <c r="B5" s="243"/>
      <c r="C5" s="243"/>
      <c r="D5" s="243"/>
      <c r="E5" s="243"/>
      <c r="F5" s="243"/>
      <c r="G5" s="243"/>
      <c r="H5" s="243"/>
      <c r="I5" s="243"/>
    </row>
    <row r="6" spans="1:7" ht="45" customHeight="1">
      <c r="A6" s="137"/>
      <c r="B6" s="137"/>
      <c r="C6" s="143"/>
      <c r="D6" s="139"/>
      <c r="E6" s="140"/>
      <c r="F6" s="140"/>
      <c r="G6" s="140"/>
    </row>
    <row r="7" spans="1:9" ht="27.75" customHeight="1">
      <c r="A7" s="240"/>
      <c r="B7" s="240"/>
      <c r="C7" s="240"/>
      <c r="D7" s="240"/>
      <c r="E7" s="240"/>
      <c r="F7" s="240"/>
      <c r="G7" s="240"/>
      <c r="H7" s="240"/>
      <c r="I7" s="240"/>
    </row>
    <row r="8" spans="1:9" ht="27.75" customHeight="1">
      <c r="A8" s="144"/>
      <c r="B8" s="144"/>
      <c r="C8" s="144"/>
      <c r="D8" s="144"/>
      <c r="E8" s="144"/>
      <c r="F8" s="144"/>
      <c r="G8" s="144"/>
      <c r="H8" s="144"/>
      <c r="I8" s="144"/>
    </row>
    <row r="9" spans="1:14" s="232" customFormat="1" ht="30.75" customHeight="1">
      <c r="A9" s="244" t="s">
        <v>989</v>
      </c>
      <c r="B9" s="244"/>
      <c r="C9" s="244"/>
      <c r="D9" s="244"/>
      <c r="E9" s="244"/>
      <c r="F9" s="244"/>
      <c r="G9" s="244"/>
      <c r="H9" s="244"/>
      <c r="I9" s="244"/>
      <c r="J9" s="244"/>
      <c r="K9" s="230"/>
      <c r="L9" s="230"/>
      <c r="M9" s="230"/>
      <c r="N9" s="230"/>
    </row>
    <row r="10" spans="1:7" ht="78.75" customHeight="1">
      <c r="A10" s="137"/>
      <c r="B10" s="137"/>
      <c r="C10" s="140"/>
      <c r="D10" s="139"/>
      <c r="E10" s="140"/>
      <c r="F10" s="140"/>
      <c r="G10" s="140"/>
    </row>
    <row r="11" spans="1:8" ht="18">
      <c r="A11" s="220" t="s">
        <v>983</v>
      </c>
      <c r="B11" s="220"/>
      <c r="C11" s="220"/>
      <c r="D11" s="220"/>
      <c r="E11" s="220"/>
      <c r="F11" s="220"/>
      <c r="G11" s="220"/>
      <c r="H11" s="220"/>
    </row>
    <row r="12" spans="1:7" ht="18">
      <c r="A12" s="144"/>
      <c r="B12" s="144"/>
      <c r="C12" s="144"/>
      <c r="D12" s="144"/>
      <c r="E12" s="144"/>
      <c r="F12" s="144"/>
      <c r="G12" s="144"/>
    </row>
    <row r="13" spans="1:7" ht="12.75">
      <c r="A13" s="137"/>
      <c r="B13" s="137"/>
      <c r="C13" s="138"/>
      <c r="D13" s="139"/>
      <c r="E13" s="140"/>
      <c r="F13" s="140"/>
      <c r="G13" s="140"/>
    </row>
    <row r="14" spans="1:9" ht="18">
      <c r="A14" s="242" t="s">
        <v>968</v>
      </c>
      <c r="B14" s="242"/>
      <c r="C14" s="242"/>
      <c r="D14" s="242"/>
      <c r="E14" s="242"/>
      <c r="F14" s="242"/>
      <c r="G14" s="242"/>
      <c r="H14" s="242"/>
      <c r="I14" s="242"/>
    </row>
    <row r="15" spans="1:9" ht="12.75">
      <c r="A15" s="241" t="s">
        <v>969</v>
      </c>
      <c r="B15" s="241"/>
      <c r="C15" s="241"/>
      <c r="D15" s="241"/>
      <c r="E15" s="241"/>
      <c r="F15" s="241"/>
      <c r="G15" s="241"/>
      <c r="H15" s="241"/>
      <c r="I15" s="241"/>
    </row>
    <row r="16" s="219" customFormat="1" ht="93" customHeight="1"/>
    <row r="17" spans="1:9" ht="21" customHeight="1">
      <c r="A17" s="192" t="s">
        <v>977</v>
      </c>
      <c r="D17" s="197"/>
      <c r="E17" s="198"/>
      <c r="F17" s="198"/>
      <c r="G17" s="198"/>
      <c r="H17" s="191"/>
      <c r="I17" s="191"/>
    </row>
    <row r="18" spans="4:7" ht="12.75">
      <c r="D18" s="237"/>
      <c r="E18" s="237"/>
      <c r="F18" s="237"/>
      <c r="G18" s="237"/>
    </row>
    <row r="19" spans="4:7" ht="12.75">
      <c r="D19" s="199"/>
      <c r="E19" s="199"/>
      <c r="F19" s="199"/>
      <c r="G19" s="199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showGridLines="0" tabSelected="1" zoomScalePageLayoutView="70" workbookViewId="0" topLeftCell="A1">
      <selection activeCell="M11" sqref="M11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1.00390625" style="58" customWidth="1" collapsed="1"/>
    <col min="5" max="5" width="12.8515625" style="56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45" t="s">
        <v>158</v>
      </c>
      <c r="B1" s="245"/>
      <c r="C1" s="245"/>
      <c r="D1" s="245"/>
      <c r="E1" s="245"/>
      <c r="F1" s="245"/>
    </row>
    <row r="2" spans="1:9" s="10" customFormat="1" ht="23.25" customHeight="1">
      <c r="A2" s="248" t="s">
        <v>985</v>
      </c>
      <c r="B2" s="248"/>
      <c r="C2" s="248"/>
      <c r="D2" s="248"/>
      <c r="E2" s="248"/>
      <c r="F2" s="248"/>
      <c r="G2" s="248"/>
      <c r="H2" s="195"/>
      <c r="I2" s="195"/>
    </row>
    <row r="3" spans="1:256" s="1" customFormat="1" ht="15" customHeight="1">
      <c r="A3" s="248"/>
      <c r="B3" s="248"/>
      <c r="C3" s="248"/>
      <c r="D3" s="248"/>
      <c r="E3" s="248"/>
      <c r="F3" s="248"/>
      <c r="G3" s="248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</row>
    <row r="4" spans="1:6" s="41" customFormat="1" ht="15">
      <c r="A4" s="246" t="s">
        <v>978</v>
      </c>
      <c r="B4" s="246"/>
      <c r="C4" s="246"/>
      <c r="D4" s="246"/>
      <c r="E4" s="246"/>
      <c r="F4" s="246"/>
    </row>
    <row r="5" spans="1:4" s="1" customFormat="1" ht="12.75">
      <c r="A5" s="4"/>
      <c r="B5" s="38"/>
      <c r="C5" s="42"/>
      <c r="D5" s="38"/>
    </row>
    <row r="6" spans="2:6" ht="12.75">
      <c r="B6" s="43"/>
      <c r="D6" s="44"/>
      <c r="E6" s="45"/>
      <c r="F6" s="46" t="s">
        <v>525</v>
      </c>
    </row>
    <row r="7" spans="1:6" ht="12.75">
      <c r="A7" s="247" t="s">
        <v>282</v>
      </c>
      <c r="B7" s="247" t="s">
        <v>761</v>
      </c>
      <c r="C7" s="247" t="s">
        <v>281</v>
      </c>
      <c r="D7" s="247" t="s">
        <v>291</v>
      </c>
      <c r="E7" s="157" t="s">
        <v>218</v>
      </c>
      <c r="F7" s="157"/>
    </row>
    <row r="8" spans="1:6" ht="24">
      <c r="A8" s="247"/>
      <c r="B8" s="247"/>
      <c r="C8" s="247"/>
      <c r="D8" s="247"/>
      <c r="E8" s="82" t="s">
        <v>283</v>
      </c>
      <c r="F8" s="82" t="s">
        <v>284</v>
      </c>
    </row>
    <row r="9" spans="1:7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  <c r="G9" s="229"/>
    </row>
    <row r="10" spans="1:6" s="44" customFormat="1" ht="31.5" customHeight="1">
      <c r="A10" s="152" t="s">
        <v>521</v>
      </c>
      <c r="B10" s="184" t="s">
        <v>194</v>
      </c>
      <c r="C10" s="48"/>
      <c r="D10" s="153">
        <f>E10+F10</f>
        <v>1309746.7</v>
      </c>
      <c r="E10" s="170">
        <f>SUM(E11,E54,E73)</f>
        <v>875995</v>
      </c>
      <c r="F10" s="170">
        <f>SUM(F11,F54,F73,F102)</f>
        <v>433751.7</v>
      </c>
    </row>
    <row r="11" spans="1:6" s="50" customFormat="1" ht="14.25" customHeight="1">
      <c r="A11" s="154" t="s">
        <v>522</v>
      </c>
      <c r="B11" s="185" t="s">
        <v>195</v>
      </c>
      <c r="C11" s="55">
        <v>7100</v>
      </c>
      <c r="D11" s="153">
        <f aca="true" t="shared" si="0" ref="D11:D18">SUM(E11:F11)</f>
        <v>196473</v>
      </c>
      <c r="E11" s="170">
        <f>SUM(E12,E15,E17,E44,E48)</f>
        <v>196473</v>
      </c>
      <c r="F11" s="47" t="s">
        <v>530</v>
      </c>
    </row>
    <row r="12" spans="1:6" s="50" customFormat="1" ht="29.25" customHeight="1">
      <c r="A12" s="154" t="s">
        <v>311</v>
      </c>
      <c r="B12" s="185" t="s">
        <v>990</v>
      </c>
      <c r="C12" s="55">
        <v>7131</v>
      </c>
      <c r="D12" s="153">
        <f t="shared" si="0"/>
        <v>102548</v>
      </c>
      <c r="E12" s="170">
        <f>E13+E14</f>
        <v>102548</v>
      </c>
      <c r="F12" s="47" t="s">
        <v>530</v>
      </c>
    </row>
    <row r="13" spans="1:6" s="50" customFormat="1" ht="38.25" customHeight="1">
      <c r="A13" s="235">
        <v>1111</v>
      </c>
      <c r="B13" s="187" t="s">
        <v>991</v>
      </c>
      <c r="C13" s="55"/>
      <c r="D13" s="153">
        <f>E13</f>
        <v>45483</v>
      </c>
      <c r="E13" s="170">
        <v>45483</v>
      </c>
      <c r="F13" s="47" t="s">
        <v>530</v>
      </c>
    </row>
    <row r="14" spans="1:6" s="50" customFormat="1" ht="29.25" customHeight="1">
      <c r="A14" s="235">
        <v>1112</v>
      </c>
      <c r="B14" s="189" t="s">
        <v>992</v>
      </c>
      <c r="C14" s="55"/>
      <c r="D14" s="153">
        <f>E14</f>
        <v>57065</v>
      </c>
      <c r="E14" s="170">
        <v>57065</v>
      </c>
      <c r="F14" s="47"/>
    </row>
    <row r="15" spans="1:6" s="50" customFormat="1" ht="15" customHeight="1">
      <c r="A15" s="154" t="s">
        <v>312</v>
      </c>
      <c r="B15" s="185" t="s">
        <v>188</v>
      </c>
      <c r="C15" s="55">
        <v>7136</v>
      </c>
      <c r="D15" s="153">
        <f t="shared" si="0"/>
        <v>77456</v>
      </c>
      <c r="E15" s="170">
        <f>SUM(E16)</f>
        <v>77456</v>
      </c>
      <c r="F15" s="47" t="s">
        <v>530</v>
      </c>
    </row>
    <row r="16" spans="1:6" ht="12.75">
      <c r="A16" s="51" t="s">
        <v>840</v>
      </c>
      <c r="B16" s="186" t="s">
        <v>762</v>
      </c>
      <c r="C16" s="47"/>
      <c r="D16" s="153">
        <f t="shared" si="0"/>
        <v>77456</v>
      </c>
      <c r="E16" s="193">
        <v>77456</v>
      </c>
      <c r="F16" s="47" t="s">
        <v>530</v>
      </c>
    </row>
    <row r="17" spans="1:6" s="50" customFormat="1" ht="26.25" customHeight="1">
      <c r="A17" s="154" t="s">
        <v>315</v>
      </c>
      <c r="B17" s="185" t="s">
        <v>189</v>
      </c>
      <c r="C17" s="55">
        <v>7145</v>
      </c>
      <c r="D17" s="153">
        <f t="shared" si="0"/>
        <v>10169</v>
      </c>
      <c r="E17" s="170">
        <f>E18</f>
        <v>10169</v>
      </c>
      <c r="F17" s="47" t="s">
        <v>530</v>
      </c>
    </row>
    <row r="18" spans="1:6" ht="14.25" customHeight="1">
      <c r="A18" s="51" t="s">
        <v>841</v>
      </c>
      <c r="B18" s="186" t="s">
        <v>196</v>
      </c>
      <c r="C18" s="47">
        <v>71452</v>
      </c>
      <c r="D18" s="145">
        <f t="shared" si="0"/>
        <v>10169</v>
      </c>
      <c r="E18" s="169">
        <f>E20+E21+E22+E23+E24+E38+E26+E35+E39+E40+E41+E43</f>
        <v>10169</v>
      </c>
      <c r="F18" s="47" t="s">
        <v>530</v>
      </c>
    </row>
    <row r="19" spans="1:6" s="44" customFormat="1" ht="38.25" customHeight="1">
      <c r="A19" s="51" t="s">
        <v>842</v>
      </c>
      <c r="B19" s="187" t="s">
        <v>197</v>
      </c>
      <c r="C19" s="47"/>
      <c r="D19" s="145">
        <f aca="true" t="shared" si="1" ref="D19:D24">E19</f>
        <v>2485</v>
      </c>
      <c r="E19" s="145">
        <f>E20+E21</f>
        <v>2485</v>
      </c>
      <c r="F19" s="47" t="s">
        <v>530</v>
      </c>
    </row>
    <row r="20" spans="1:6" s="44" customFormat="1" ht="12.75">
      <c r="A20" s="51" t="s">
        <v>843</v>
      </c>
      <c r="B20" s="187" t="s">
        <v>763</v>
      </c>
      <c r="C20" s="47"/>
      <c r="D20" s="145">
        <f t="shared" si="1"/>
        <v>2385</v>
      </c>
      <c r="E20" s="145">
        <v>2385</v>
      </c>
      <c r="F20" s="47" t="s">
        <v>530</v>
      </c>
    </row>
    <row r="21" spans="1:6" s="44" customFormat="1" ht="12.75" customHeight="1">
      <c r="A21" s="51" t="s">
        <v>844</v>
      </c>
      <c r="B21" s="187" t="s">
        <v>764</v>
      </c>
      <c r="C21" s="47"/>
      <c r="D21" s="145">
        <f t="shared" si="1"/>
        <v>100</v>
      </c>
      <c r="E21" s="145">
        <v>100</v>
      </c>
      <c r="F21" s="47" t="s">
        <v>530</v>
      </c>
    </row>
    <row r="22" spans="1:6" s="44" customFormat="1" ht="76.5" customHeight="1">
      <c r="A22" s="51" t="s">
        <v>845</v>
      </c>
      <c r="B22" s="187" t="s">
        <v>797</v>
      </c>
      <c r="C22" s="47"/>
      <c r="D22" s="145">
        <f t="shared" si="1"/>
        <v>80</v>
      </c>
      <c r="E22" s="145">
        <v>80</v>
      </c>
      <c r="F22" s="47" t="s">
        <v>530</v>
      </c>
    </row>
    <row r="23" spans="1:6" s="44" customFormat="1" ht="38.25">
      <c r="A23" s="49" t="s">
        <v>846</v>
      </c>
      <c r="B23" s="187" t="s">
        <v>765</v>
      </c>
      <c r="C23" s="47"/>
      <c r="D23" s="145">
        <f t="shared" si="1"/>
        <v>55</v>
      </c>
      <c r="E23" s="145">
        <v>55</v>
      </c>
      <c r="F23" s="47" t="s">
        <v>530</v>
      </c>
    </row>
    <row r="24" spans="1:6" s="44" customFormat="1" ht="51" customHeight="1">
      <c r="A24" s="51" t="s">
        <v>847</v>
      </c>
      <c r="B24" s="187" t="s">
        <v>427</v>
      </c>
      <c r="C24" s="47"/>
      <c r="D24" s="145">
        <f t="shared" si="1"/>
        <v>2971</v>
      </c>
      <c r="E24" s="145">
        <v>2971</v>
      </c>
      <c r="F24" s="47" t="s">
        <v>530</v>
      </c>
    </row>
    <row r="25" spans="1:6" s="44" customFormat="1" ht="25.5">
      <c r="A25" s="51" t="s">
        <v>848</v>
      </c>
      <c r="B25" s="187" t="s">
        <v>766</v>
      </c>
      <c r="C25" s="47"/>
      <c r="D25" s="145"/>
      <c r="E25" s="145"/>
      <c r="F25" s="47" t="s">
        <v>530</v>
      </c>
    </row>
    <row r="26" spans="1:6" s="44" customFormat="1" ht="81" customHeight="1">
      <c r="A26" s="51" t="s">
        <v>849</v>
      </c>
      <c r="B26" s="187" t="s">
        <v>960</v>
      </c>
      <c r="C26" s="47"/>
      <c r="D26" s="145">
        <f>E26</f>
        <v>2116</v>
      </c>
      <c r="E26" s="145">
        <v>2116</v>
      </c>
      <c r="F26" s="47" t="s">
        <v>530</v>
      </c>
    </row>
    <row r="27" spans="1:6" s="44" customFormat="1" ht="63.75">
      <c r="A27" s="51" t="s">
        <v>850</v>
      </c>
      <c r="B27" s="187" t="s">
        <v>428</v>
      </c>
      <c r="C27" s="47"/>
      <c r="D27" s="145"/>
      <c r="E27" s="169"/>
      <c r="F27" s="47" t="s">
        <v>530</v>
      </c>
    </row>
    <row r="28" spans="1:6" s="44" customFormat="1" ht="12.75" hidden="1">
      <c r="A28" s="51"/>
      <c r="B28" s="187" t="s">
        <v>336</v>
      </c>
      <c r="C28" s="47"/>
      <c r="D28" s="145"/>
      <c r="E28" s="145"/>
      <c r="F28" s="47"/>
    </row>
    <row r="29" spans="1:6" s="44" customFormat="1" ht="25.5" hidden="1">
      <c r="A29" s="51"/>
      <c r="B29" s="187" t="s">
        <v>337</v>
      </c>
      <c r="C29" s="47"/>
      <c r="D29" s="145"/>
      <c r="E29" s="145"/>
      <c r="F29" s="47"/>
    </row>
    <row r="30" spans="1:6" s="44" customFormat="1" ht="12.75" hidden="1">
      <c r="A30" s="51"/>
      <c r="B30" s="187" t="s">
        <v>338</v>
      </c>
      <c r="C30" s="47"/>
      <c r="D30" s="145"/>
      <c r="E30" s="145"/>
      <c r="F30" s="47"/>
    </row>
    <row r="31" spans="1:6" s="44" customFormat="1" ht="12.75" hidden="1">
      <c r="A31" s="51"/>
      <c r="B31" s="187" t="s">
        <v>339</v>
      </c>
      <c r="C31" s="47"/>
      <c r="D31" s="145"/>
      <c r="E31" s="145"/>
      <c r="F31" s="47"/>
    </row>
    <row r="32" spans="1:6" s="44" customFormat="1" ht="12.75" hidden="1">
      <c r="A32" s="51"/>
      <c r="B32" s="187" t="s">
        <v>340</v>
      </c>
      <c r="C32" s="47"/>
      <c r="D32" s="145"/>
      <c r="E32" s="145"/>
      <c r="F32" s="47"/>
    </row>
    <row r="33" spans="1:6" s="44" customFormat="1" ht="12.75" hidden="1">
      <c r="A33" s="51"/>
      <c r="B33" s="187" t="s">
        <v>341</v>
      </c>
      <c r="C33" s="47"/>
      <c r="D33" s="145"/>
      <c r="E33" s="145"/>
      <c r="F33" s="47"/>
    </row>
    <row r="34" spans="1:6" s="44" customFormat="1" ht="38.25" customHeight="1">
      <c r="A34" s="51" t="s">
        <v>851</v>
      </c>
      <c r="B34" s="187" t="s">
        <v>429</v>
      </c>
      <c r="C34" s="47"/>
      <c r="D34" s="145"/>
      <c r="E34" s="145"/>
      <c r="F34" s="47" t="s">
        <v>530</v>
      </c>
    </row>
    <row r="35" spans="1:6" s="44" customFormat="1" ht="25.5">
      <c r="A35" s="51" t="s">
        <v>852</v>
      </c>
      <c r="B35" s="187" t="s">
        <v>430</v>
      </c>
      <c r="C35" s="47"/>
      <c r="D35" s="145">
        <f>E35</f>
        <v>1064</v>
      </c>
      <c r="E35" s="145">
        <v>1064</v>
      </c>
      <c r="F35" s="47" t="s">
        <v>530</v>
      </c>
    </row>
    <row r="36" spans="1:6" s="44" customFormat="1" ht="25.5">
      <c r="A36" s="51" t="s">
        <v>853</v>
      </c>
      <c r="B36" s="187" t="s">
        <v>431</v>
      </c>
      <c r="C36" s="47"/>
      <c r="D36" s="145"/>
      <c r="E36" s="145"/>
      <c r="F36" s="47" t="s">
        <v>530</v>
      </c>
    </row>
    <row r="37" spans="1:6" s="44" customFormat="1" ht="52.5" customHeight="1">
      <c r="A37" s="51" t="s">
        <v>854</v>
      </c>
      <c r="B37" s="187" t="s">
        <v>432</v>
      </c>
      <c r="C37" s="47"/>
      <c r="D37" s="145"/>
      <c r="E37" s="145"/>
      <c r="F37" s="47" t="s">
        <v>530</v>
      </c>
    </row>
    <row r="38" spans="1:6" s="44" customFormat="1" ht="27.75" customHeight="1">
      <c r="A38" s="51" t="s">
        <v>212</v>
      </c>
      <c r="B38" s="187" t="s">
        <v>433</v>
      </c>
      <c r="C38" s="47"/>
      <c r="D38" s="145">
        <f>E38</f>
        <v>50</v>
      </c>
      <c r="E38" s="145">
        <v>50</v>
      </c>
      <c r="F38" s="47" t="s">
        <v>530</v>
      </c>
    </row>
    <row r="39" spans="1:6" s="44" customFormat="1" ht="27.75" customHeight="1">
      <c r="A39" s="49" t="s">
        <v>957</v>
      </c>
      <c r="B39" s="187" t="s">
        <v>972</v>
      </c>
      <c r="C39" s="47"/>
      <c r="D39" s="145">
        <f>E39</f>
        <v>500</v>
      </c>
      <c r="E39" s="145">
        <v>500</v>
      </c>
      <c r="F39" s="47" t="s">
        <v>530</v>
      </c>
    </row>
    <row r="40" spans="1:6" s="44" customFormat="1" ht="43.5" customHeight="1">
      <c r="A40" s="49" t="s">
        <v>958</v>
      </c>
      <c r="B40" s="187" t="s">
        <v>959</v>
      </c>
      <c r="C40" s="47"/>
      <c r="D40" s="145">
        <f>E40</f>
        <v>260</v>
      </c>
      <c r="E40" s="145">
        <v>260</v>
      </c>
      <c r="F40" s="47" t="s">
        <v>530</v>
      </c>
    </row>
    <row r="41" spans="1:6" s="44" customFormat="1" ht="36.75" customHeight="1">
      <c r="A41" s="49" t="s">
        <v>965</v>
      </c>
      <c r="B41" s="206" t="s">
        <v>970</v>
      </c>
      <c r="C41" s="47"/>
      <c r="D41" s="145">
        <f>E41</f>
        <v>388</v>
      </c>
      <c r="E41" s="145">
        <v>388</v>
      </c>
      <c r="F41" s="47" t="s">
        <v>530</v>
      </c>
    </row>
    <row r="42" spans="1:6" s="44" customFormat="1" ht="36.75" customHeight="1">
      <c r="A42" s="49"/>
      <c r="B42" s="207" t="s">
        <v>971</v>
      </c>
      <c r="C42" s="47"/>
      <c r="D42" s="145"/>
      <c r="E42" s="145"/>
      <c r="F42" s="47" t="s">
        <v>530</v>
      </c>
    </row>
    <row r="43" spans="1:6" s="44" customFormat="1" ht="60.75" customHeight="1">
      <c r="A43" s="49" t="s">
        <v>966</v>
      </c>
      <c r="B43" s="208" t="s">
        <v>967</v>
      </c>
      <c r="C43" s="47"/>
      <c r="D43" s="145">
        <f>E43</f>
        <v>200</v>
      </c>
      <c r="E43" s="145">
        <v>200</v>
      </c>
      <c r="F43" s="47" t="s">
        <v>530</v>
      </c>
    </row>
    <row r="44" spans="1:6" s="50" customFormat="1" ht="26.25" customHeight="1">
      <c r="A44" s="154" t="s">
        <v>855</v>
      </c>
      <c r="B44" s="185" t="s">
        <v>729</v>
      </c>
      <c r="C44" s="55">
        <v>7146</v>
      </c>
      <c r="D44" s="145">
        <f>SUM(E44:F44)</f>
        <v>6300</v>
      </c>
      <c r="E44" s="170">
        <f>SUM(E45)</f>
        <v>6300</v>
      </c>
      <c r="F44" s="47" t="s">
        <v>530</v>
      </c>
    </row>
    <row r="45" spans="1:6" ht="14.25" customHeight="1">
      <c r="A45" s="51" t="s">
        <v>856</v>
      </c>
      <c r="B45" s="186" t="s">
        <v>198</v>
      </c>
      <c r="C45" s="47"/>
      <c r="D45" s="145">
        <f>SUM(E45:F45)</f>
        <v>6300</v>
      </c>
      <c r="E45" s="169">
        <f>SUM(E46:E47)</f>
        <v>6300</v>
      </c>
      <c r="F45" s="47" t="s">
        <v>530</v>
      </c>
    </row>
    <row r="46" spans="1:6" s="44" customFormat="1" ht="77.25" customHeight="1">
      <c r="A46" s="51" t="s">
        <v>857</v>
      </c>
      <c r="B46" s="187" t="s">
        <v>767</v>
      </c>
      <c r="C46" s="47"/>
      <c r="D46" s="145">
        <f>SUM(E46:F46)</f>
        <v>3300</v>
      </c>
      <c r="E46" s="145">
        <v>3300</v>
      </c>
      <c r="F46" s="47" t="s">
        <v>530</v>
      </c>
    </row>
    <row r="47" spans="1:6" s="44" customFormat="1" ht="75.75" customHeight="1">
      <c r="A47" s="49" t="s">
        <v>858</v>
      </c>
      <c r="B47" s="187" t="s">
        <v>190</v>
      </c>
      <c r="C47" s="47"/>
      <c r="D47" s="145">
        <f>SUM(E47:F47)</f>
        <v>3000</v>
      </c>
      <c r="E47" s="145">
        <v>3000</v>
      </c>
      <c r="F47" s="47" t="s">
        <v>530</v>
      </c>
    </row>
    <row r="48" spans="1:6" s="50" customFormat="1" ht="14.25" customHeight="1">
      <c r="A48" s="154" t="s">
        <v>859</v>
      </c>
      <c r="B48" s="185" t="s">
        <v>199</v>
      </c>
      <c r="C48" s="55">
        <v>7161</v>
      </c>
      <c r="D48" s="153">
        <f aca="true" t="shared" si="2" ref="D48:D98">SUM(E48:F48)</f>
        <v>0</v>
      </c>
      <c r="E48" s="170">
        <f>SUM(E49+E53)</f>
        <v>0</v>
      </c>
      <c r="F48" s="47" t="s">
        <v>530</v>
      </c>
    </row>
    <row r="49" spans="1:6" ht="38.25" customHeight="1">
      <c r="A49" s="51" t="s">
        <v>860</v>
      </c>
      <c r="B49" s="186" t="s">
        <v>200</v>
      </c>
      <c r="C49" s="47"/>
      <c r="D49" s="153">
        <f t="shared" si="2"/>
        <v>0</v>
      </c>
      <c r="E49" s="169">
        <f>SUM(E50:E52)</f>
        <v>0</v>
      </c>
      <c r="F49" s="47" t="s">
        <v>530</v>
      </c>
    </row>
    <row r="50" spans="1:6" s="44" customFormat="1" ht="12.75">
      <c r="A50" s="52" t="s">
        <v>861</v>
      </c>
      <c r="B50" s="187" t="s">
        <v>768</v>
      </c>
      <c r="C50" s="47"/>
      <c r="D50" s="153">
        <f t="shared" si="2"/>
        <v>0</v>
      </c>
      <c r="E50" s="145"/>
      <c r="F50" s="47" t="s">
        <v>530</v>
      </c>
    </row>
    <row r="51" spans="1:6" s="44" customFormat="1" ht="12.75">
      <c r="A51" s="52" t="s">
        <v>862</v>
      </c>
      <c r="B51" s="187" t="s">
        <v>406</v>
      </c>
      <c r="C51" s="47"/>
      <c r="D51" s="153">
        <f t="shared" si="2"/>
        <v>0</v>
      </c>
      <c r="E51" s="145"/>
      <c r="F51" s="47" t="s">
        <v>530</v>
      </c>
    </row>
    <row r="52" spans="1:6" s="44" customFormat="1" ht="25.5">
      <c r="A52" s="52" t="s">
        <v>863</v>
      </c>
      <c r="B52" s="187" t="s">
        <v>434</v>
      </c>
      <c r="C52" s="47"/>
      <c r="D52" s="153">
        <f t="shared" si="2"/>
        <v>0</v>
      </c>
      <c r="E52" s="145"/>
      <c r="F52" s="47" t="s">
        <v>530</v>
      </c>
    </row>
    <row r="53" spans="1:6" s="44" customFormat="1" ht="64.5" customHeight="1">
      <c r="A53" s="52" t="s">
        <v>593</v>
      </c>
      <c r="B53" s="187" t="s">
        <v>942</v>
      </c>
      <c r="C53" s="47"/>
      <c r="D53" s="145">
        <f t="shared" si="2"/>
        <v>0</v>
      </c>
      <c r="E53" s="145"/>
      <c r="F53" s="47" t="s">
        <v>530</v>
      </c>
    </row>
    <row r="54" spans="1:6" s="50" customFormat="1" ht="13.5" customHeight="1">
      <c r="A54" s="154" t="s">
        <v>523</v>
      </c>
      <c r="B54" s="185" t="s">
        <v>201</v>
      </c>
      <c r="C54" s="55">
        <v>7300</v>
      </c>
      <c r="D54" s="145">
        <f t="shared" si="2"/>
        <v>937398.8</v>
      </c>
      <c r="E54" s="170">
        <f>SUM(E55+E59+E63)</f>
        <v>503647.1</v>
      </c>
      <c r="F54" s="170">
        <f>SUM(F57+F61+F70)</f>
        <v>433751.7</v>
      </c>
    </row>
    <row r="55" spans="1:6" s="50" customFormat="1" ht="27.75" customHeight="1">
      <c r="A55" s="154" t="s">
        <v>318</v>
      </c>
      <c r="B55" s="185" t="s">
        <v>539</v>
      </c>
      <c r="C55" s="55">
        <v>7311</v>
      </c>
      <c r="D55" s="145">
        <f t="shared" si="2"/>
        <v>0</v>
      </c>
      <c r="E55" s="170">
        <f>SUM(E56)</f>
        <v>0</v>
      </c>
      <c r="F55" s="47" t="s">
        <v>530</v>
      </c>
    </row>
    <row r="56" spans="1:6" ht="52.5" customHeight="1">
      <c r="A56" s="51" t="s">
        <v>864</v>
      </c>
      <c r="B56" s="186" t="s">
        <v>209</v>
      </c>
      <c r="C56" s="53"/>
      <c r="D56" s="145">
        <f t="shared" si="2"/>
        <v>0</v>
      </c>
      <c r="E56" s="145"/>
      <c r="F56" s="47" t="s">
        <v>530</v>
      </c>
    </row>
    <row r="57" spans="1:6" s="50" customFormat="1" ht="27.75" customHeight="1">
      <c r="A57" s="155" t="s">
        <v>319</v>
      </c>
      <c r="B57" s="185" t="s">
        <v>191</v>
      </c>
      <c r="C57" s="156">
        <v>7312</v>
      </c>
      <c r="D57" s="145">
        <f t="shared" si="2"/>
        <v>0</v>
      </c>
      <c r="E57" s="47" t="s">
        <v>530</v>
      </c>
      <c r="F57" s="169">
        <f>SUM(F58)</f>
        <v>0</v>
      </c>
    </row>
    <row r="58" spans="1:6" ht="52.5" customHeight="1">
      <c r="A58" s="49" t="s">
        <v>320</v>
      </c>
      <c r="B58" s="186" t="s">
        <v>210</v>
      </c>
      <c r="C58" s="53"/>
      <c r="D58" s="145">
        <f t="shared" si="2"/>
        <v>0</v>
      </c>
      <c r="E58" s="47" t="s">
        <v>530</v>
      </c>
      <c r="F58" s="145"/>
    </row>
    <row r="59" spans="1:6" s="50" customFormat="1" ht="38.25">
      <c r="A59" s="155" t="s">
        <v>865</v>
      </c>
      <c r="B59" s="185" t="s">
        <v>192</v>
      </c>
      <c r="C59" s="156">
        <v>7321</v>
      </c>
      <c r="D59" s="145">
        <f t="shared" si="2"/>
        <v>0</v>
      </c>
      <c r="E59" s="169">
        <f>SUM(E60)</f>
        <v>0</v>
      </c>
      <c r="F59" s="47" t="s">
        <v>530</v>
      </c>
    </row>
    <row r="60" spans="1:6" ht="51">
      <c r="A60" s="51" t="s">
        <v>866</v>
      </c>
      <c r="B60" s="186" t="s">
        <v>769</v>
      </c>
      <c r="C60" s="53"/>
      <c r="D60" s="145">
        <f t="shared" si="2"/>
        <v>0</v>
      </c>
      <c r="E60" s="145"/>
      <c r="F60" s="47" t="s">
        <v>530</v>
      </c>
    </row>
    <row r="61" spans="1:6" s="50" customFormat="1" ht="38.25">
      <c r="A61" s="155" t="s">
        <v>867</v>
      </c>
      <c r="B61" s="185" t="s">
        <v>193</v>
      </c>
      <c r="C61" s="156">
        <v>7322</v>
      </c>
      <c r="D61" s="145">
        <f t="shared" si="2"/>
        <v>0</v>
      </c>
      <c r="E61" s="47" t="s">
        <v>530</v>
      </c>
      <c r="F61" s="169">
        <f>SUM(F62)</f>
        <v>0</v>
      </c>
    </row>
    <row r="62" spans="1:6" ht="51">
      <c r="A62" s="51" t="s">
        <v>868</v>
      </c>
      <c r="B62" s="186" t="s">
        <v>770</v>
      </c>
      <c r="C62" s="53"/>
      <c r="D62" s="145">
        <f t="shared" si="2"/>
        <v>0</v>
      </c>
      <c r="E62" s="47" t="s">
        <v>530</v>
      </c>
      <c r="F62" s="145"/>
    </row>
    <row r="63" spans="1:6" s="50" customFormat="1" ht="26.25" customHeight="1">
      <c r="A63" s="154" t="s">
        <v>869</v>
      </c>
      <c r="B63" s="185" t="s">
        <v>202</v>
      </c>
      <c r="C63" s="55">
        <v>7331</v>
      </c>
      <c r="D63" s="145">
        <f t="shared" si="2"/>
        <v>503647.1</v>
      </c>
      <c r="E63" s="170">
        <f>SUM(E64+E65+E68+E69)</f>
        <v>503647.1</v>
      </c>
      <c r="F63" s="47" t="s">
        <v>530</v>
      </c>
    </row>
    <row r="64" spans="1:6" ht="29.25" customHeight="1">
      <c r="A64" s="51" t="s">
        <v>870</v>
      </c>
      <c r="B64" s="186" t="s">
        <v>771</v>
      </c>
      <c r="C64" s="47"/>
      <c r="D64" s="145">
        <f t="shared" si="2"/>
        <v>500846.6</v>
      </c>
      <c r="E64" s="145">
        <v>500846.6</v>
      </c>
      <c r="F64" s="47" t="s">
        <v>530</v>
      </c>
    </row>
    <row r="65" spans="1:6" ht="38.25">
      <c r="A65" s="51" t="s">
        <v>871</v>
      </c>
      <c r="B65" s="186" t="s">
        <v>798</v>
      </c>
      <c r="C65" s="53"/>
      <c r="D65" s="145">
        <f t="shared" si="2"/>
        <v>0</v>
      </c>
      <c r="E65" s="169">
        <f>SUM(E66+E67)</f>
        <v>0</v>
      </c>
      <c r="F65" s="47" t="s">
        <v>530</v>
      </c>
    </row>
    <row r="66" spans="1:6" ht="51">
      <c r="A66" s="51" t="s">
        <v>872</v>
      </c>
      <c r="B66" s="187" t="s">
        <v>772</v>
      </c>
      <c r="C66" s="47"/>
      <c r="D66" s="145">
        <f t="shared" si="2"/>
        <v>0</v>
      </c>
      <c r="E66" s="145">
        <v>0</v>
      </c>
      <c r="F66" s="47" t="s">
        <v>530</v>
      </c>
    </row>
    <row r="67" spans="1:6" ht="25.5">
      <c r="A67" s="51" t="s">
        <v>873</v>
      </c>
      <c r="B67" s="187" t="s">
        <v>799</v>
      </c>
      <c r="C67" s="47"/>
      <c r="D67" s="145">
        <f t="shared" si="2"/>
        <v>0</v>
      </c>
      <c r="E67" s="145">
        <v>0</v>
      </c>
      <c r="F67" s="47" t="s">
        <v>530</v>
      </c>
    </row>
    <row r="68" spans="1:6" ht="38.25">
      <c r="A68" s="51" t="s">
        <v>874</v>
      </c>
      <c r="B68" s="186" t="s">
        <v>800</v>
      </c>
      <c r="C68" s="53"/>
      <c r="D68" s="145">
        <f t="shared" si="2"/>
        <v>2800.5</v>
      </c>
      <c r="E68" s="145">
        <v>2800.5</v>
      </c>
      <c r="F68" s="47" t="s">
        <v>530</v>
      </c>
    </row>
    <row r="69" spans="1:6" ht="38.25">
      <c r="A69" s="51" t="s">
        <v>875</v>
      </c>
      <c r="B69" s="186" t="s">
        <v>961</v>
      </c>
      <c r="C69" s="53"/>
      <c r="D69" s="145">
        <f t="shared" si="2"/>
        <v>0</v>
      </c>
      <c r="E69" s="145"/>
      <c r="F69" s="47" t="s">
        <v>530</v>
      </c>
    </row>
    <row r="70" spans="1:6" s="50" customFormat="1" ht="27" customHeight="1">
      <c r="A70" s="154" t="s">
        <v>876</v>
      </c>
      <c r="B70" s="185" t="s">
        <v>203</v>
      </c>
      <c r="C70" s="55">
        <v>7332</v>
      </c>
      <c r="D70" s="145">
        <f t="shared" si="2"/>
        <v>433751.7</v>
      </c>
      <c r="E70" s="47" t="s">
        <v>530</v>
      </c>
      <c r="F70" s="169">
        <f>SUM(F71:F72)</f>
        <v>433751.7</v>
      </c>
    </row>
    <row r="71" spans="1:6" ht="38.25">
      <c r="A71" s="51" t="s">
        <v>877</v>
      </c>
      <c r="B71" s="186" t="s">
        <v>833</v>
      </c>
      <c r="C71" s="53"/>
      <c r="D71" s="145">
        <f t="shared" si="2"/>
        <v>433751.7</v>
      </c>
      <c r="E71" s="47" t="s">
        <v>530</v>
      </c>
      <c r="F71" s="145">
        <v>433751.7</v>
      </c>
    </row>
    <row r="72" spans="1:6" ht="38.25">
      <c r="A72" s="51" t="s">
        <v>878</v>
      </c>
      <c r="B72" s="186" t="s">
        <v>962</v>
      </c>
      <c r="C72" s="53"/>
      <c r="D72" s="145">
        <f t="shared" si="2"/>
        <v>0</v>
      </c>
      <c r="E72" s="47" t="s">
        <v>530</v>
      </c>
      <c r="F72" s="145"/>
    </row>
    <row r="73" spans="1:6" s="50" customFormat="1" ht="13.5" customHeight="1">
      <c r="A73" s="154" t="s">
        <v>524</v>
      </c>
      <c r="B73" s="185" t="s">
        <v>783</v>
      </c>
      <c r="C73" s="55">
        <v>7400</v>
      </c>
      <c r="D73" s="145">
        <f t="shared" si="2"/>
        <v>175874.9</v>
      </c>
      <c r="E73" s="170">
        <f>SUM(E76+E78+E83+E87+E91+E94+E100)</f>
        <v>175874.9</v>
      </c>
      <c r="F73" s="170">
        <f>SUM(F74+F97)</f>
        <v>0</v>
      </c>
    </row>
    <row r="74" spans="1:6" s="50" customFormat="1" ht="12.75">
      <c r="A74" s="154" t="s">
        <v>324</v>
      </c>
      <c r="B74" s="185" t="s">
        <v>207</v>
      </c>
      <c r="C74" s="55">
        <v>7411</v>
      </c>
      <c r="D74" s="145">
        <f t="shared" si="2"/>
        <v>0</v>
      </c>
      <c r="E74" s="47" t="s">
        <v>530</v>
      </c>
      <c r="F74" s="169">
        <f>SUM(F75)</f>
        <v>0</v>
      </c>
    </row>
    <row r="75" spans="1:6" ht="39" customHeight="1">
      <c r="A75" s="51" t="s">
        <v>879</v>
      </c>
      <c r="B75" s="186" t="s">
        <v>801</v>
      </c>
      <c r="C75" s="53"/>
      <c r="D75" s="145">
        <f t="shared" si="2"/>
        <v>0</v>
      </c>
      <c r="E75" s="47" t="s">
        <v>530</v>
      </c>
      <c r="F75" s="145"/>
    </row>
    <row r="76" spans="1:6" s="50" customFormat="1" ht="12.75">
      <c r="A76" s="154" t="s">
        <v>880</v>
      </c>
      <c r="B76" s="185" t="s">
        <v>208</v>
      </c>
      <c r="C76" s="55">
        <v>7412</v>
      </c>
      <c r="D76" s="145">
        <f t="shared" si="2"/>
        <v>0</v>
      </c>
      <c r="E76" s="170">
        <f>SUM(E77)</f>
        <v>0</v>
      </c>
      <c r="F76" s="47" t="s">
        <v>530</v>
      </c>
    </row>
    <row r="77" spans="1:6" ht="38.25">
      <c r="A77" s="51" t="s">
        <v>881</v>
      </c>
      <c r="B77" s="186" t="s">
        <v>802</v>
      </c>
      <c r="C77" s="53"/>
      <c r="D77" s="145">
        <f t="shared" si="2"/>
        <v>0</v>
      </c>
      <c r="E77" s="145"/>
      <c r="F77" s="47" t="s">
        <v>530</v>
      </c>
    </row>
    <row r="78" spans="1:6" s="50" customFormat="1" ht="14.25" customHeight="1">
      <c r="A78" s="154" t="s">
        <v>882</v>
      </c>
      <c r="B78" s="185" t="s">
        <v>204</v>
      </c>
      <c r="C78" s="55">
        <v>7415</v>
      </c>
      <c r="D78" s="145">
        <f t="shared" si="2"/>
        <v>28940</v>
      </c>
      <c r="E78" s="170">
        <f>SUM(E79:E82)</f>
        <v>28940</v>
      </c>
      <c r="F78" s="47" t="s">
        <v>530</v>
      </c>
    </row>
    <row r="79" spans="1:6" ht="29.25" customHeight="1">
      <c r="A79" s="51" t="s">
        <v>883</v>
      </c>
      <c r="B79" s="186" t="s">
        <v>803</v>
      </c>
      <c r="C79" s="53"/>
      <c r="D79" s="145">
        <f t="shared" si="2"/>
        <v>20598</v>
      </c>
      <c r="E79" s="145">
        <v>20598</v>
      </c>
      <c r="F79" s="47" t="s">
        <v>530</v>
      </c>
    </row>
    <row r="80" spans="1:6" ht="38.25">
      <c r="A80" s="51" t="s">
        <v>884</v>
      </c>
      <c r="B80" s="186" t="s">
        <v>804</v>
      </c>
      <c r="C80" s="53"/>
      <c r="D80" s="145">
        <f t="shared" si="2"/>
        <v>0</v>
      </c>
      <c r="E80" s="145"/>
      <c r="F80" s="47" t="s">
        <v>530</v>
      </c>
    </row>
    <row r="81" spans="1:6" ht="51">
      <c r="A81" s="51" t="s">
        <v>885</v>
      </c>
      <c r="B81" s="186" t="s">
        <v>834</v>
      </c>
      <c r="C81" s="53"/>
      <c r="D81" s="145">
        <f t="shared" si="2"/>
        <v>0</v>
      </c>
      <c r="E81" s="145"/>
      <c r="F81" s="47" t="s">
        <v>530</v>
      </c>
    </row>
    <row r="82" spans="1:6" ht="12.75">
      <c r="A82" s="49" t="s">
        <v>698</v>
      </c>
      <c r="B82" s="186" t="s">
        <v>835</v>
      </c>
      <c r="C82" s="53"/>
      <c r="D82" s="145">
        <f t="shared" si="2"/>
        <v>8342</v>
      </c>
      <c r="E82" s="145">
        <v>8342</v>
      </c>
      <c r="F82" s="47" t="s">
        <v>530</v>
      </c>
    </row>
    <row r="83" spans="1:6" s="50" customFormat="1" ht="38.25" customHeight="1">
      <c r="A83" s="154" t="s">
        <v>699</v>
      </c>
      <c r="B83" s="185" t="s">
        <v>805</v>
      </c>
      <c r="C83" s="55">
        <v>7421</v>
      </c>
      <c r="D83" s="145">
        <f t="shared" si="2"/>
        <v>5474.9</v>
      </c>
      <c r="E83" s="170">
        <f>SUM(E84:E86)</f>
        <v>5474.9</v>
      </c>
      <c r="F83" s="47" t="s">
        <v>530</v>
      </c>
    </row>
    <row r="84" spans="1:6" ht="78" customHeight="1">
      <c r="A84" s="51" t="s">
        <v>700</v>
      </c>
      <c r="B84" s="186" t="s">
        <v>784</v>
      </c>
      <c r="C84" s="53"/>
      <c r="D84" s="145">
        <f t="shared" si="2"/>
        <v>0</v>
      </c>
      <c r="E84" s="145"/>
      <c r="F84" s="47" t="s">
        <v>530</v>
      </c>
    </row>
    <row r="85" spans="1:6" s="50" customFormat="1" ht="52.5" customHeight="1">
      <c r="A85" s="51" t="s">
        <v>435</v>
      </c>
      <c r="B85" s="186" t="s">
        <v>211</v>
      </c>
      <c r="C85" s="47"/>
      <c r="D85" s="145">
        <f t="shared" si="2"/>
        <v>5474.9</v>
      </c>
      <c r="E85" s="145">
        <v>5474.9</v>
      </c>
      <c r="F85" s="47" t="s">
        <v>530</v>
      </c>
    </row>
    <row r="86" spans="1:6" s="50" customFormat="1" ht="64.5" customHeight="1">
      <c r="A86" s="49" t="s">
        <v>785</v>
      </c>
      <c r="B86" s="186" t="s">
        <v>806</v>
      </c>
      <c r="C86" s="47"/>
      <c r="D86" s="145">
        <f t="shared" si="2"/>
        <v>0</v>
      </c>
      <c r="E86" s="145"/>
      <c r="F86" s="47"/>
    </row>
    <row r="87" spans="1:6" s="50" customFormat="1" ht="14.25" customHeight="1">
      <c r="A87" s="154" t="s">
        <v>886</v>
      </c>
      <c r="B87" s="185" t="s">
        <v>786</v>
      </c>
      <c r="C87" s="55">
        <v>7422</v>
      </c>
      <c r="D87" s="145">
        <f t="shared" si="2"/>
        <v>125565</v>
      </c>
      <c r="E87" s="170">
        <f>SUM(E88:E90)-E89</f>
        <v>125565</v>
      </c>
      <c r="F87" s="47" t="s">
        <v>530</v>
      </c>
    </row>
    <row r="88" spans="1:6" s="50" customFormat="1" ht="12.75">
      <c r="A88" s="51" t="s">
        <v>887</v>
      </c>
      <c r="B88" s="186" t="s">
        <v>836</v>
      </c>
      <c r="C88" s="54"/>
      <c r="D88" s="145">
        <f>SUM(E88:F88)</f>
        <v>105565</v>
      </c>
      <c r="E88" s="145">
        <v>105565</v>
      </c>
      <c r="F88" s="47" t="s">
        <v>530</v>
      </c>
    </row>
    <row r="89" spans="1:6" s="50" customFormat="1" ht="12.75">
      <c r="A89" s="49" t="s">
        <v>974</v>
      </c>
      <c r="B89" s="186" t="s">
        <v>973</v>
      </c>
      <c r="C89" s="54"/>
      <c r="D89" s="145">
        <f>E89+F89</f>
        <v>36665</v>
      </c>
      <c r="E89" s="145">
        <v>36665</v>
      </c>
      <c r="F89" s="47"/>
    </row>
    <row r="90" spans="1:6" ht="27" customHeight="1">
      <c r="A90" s="51" t="s">
        <v>888</v>
      </c>
      <c r="B90" s="186" t="s">
        <v>837</v>
      </c>
      <c r="C90" s="47"/>
      <c r="D90" s="145">
        <f t="shared" si="2"/>
        <v>20000</v>
      </c>
      <c r="E90" s="145">
        <v>20000</v>
      </c>
      <c r="F90" s="47" t="s">
        <v>530</v>
      </c>
    </row>
    <row r="91" spans="1:6" s="50" customFormat="1" ht="15" customHeight="1">
      <c r="A91" s="154" t="s">
        <v>889</v>
      </c>
      <c r="B91" s="185" t="s">
        <v>205</v>
      </c>
      <c r="C91" s="55">
        <v>7431</v>
      </c>
      <c r="D91" s="145">
        <f t="shared" si="2"/>
        <v>0</v>
      </c>
      <c r="E91" s="170">
        <f>SUM(E92:E93)</f>
        <v>0</v>
      </c>
      <c r="F91" s="47" t="s">
        <v>530</v>
      </c>
    </row>
    <row r="92" spans="1:6" ht="53.25" customHeight="1">
      <c r="A92" s="51" t="s">
        <v>890</v>
      </c>
      <c r="B92" s="186" t="s">
        <v>536</v>
      </c>
      <c r="C92" s="53"/>
      <c r="D92" s="145">
        <f t="shared" si="2"/>
        <v>0</v>
      </c>
      <c r="E92" s="145"/>
      <c r="F92" s="47" t="s">
        <v>530</v>
      </c>
    </row>
    <row r="93" spans="1:6" s="50" customFormat="1" ht="38.25">
      <c r="A93" s="51" t="s">
        <v>891</v>
      </c>
      <c r="B93" s="186" t="s">
        <v>436</v>
      </c>
      <c r="C93" s="53"/>
      <c r="D93" s="145">
        <f t="shared" si="2"/>
        <v>0</v>
      </c>
      <c r="E93" s="145"/>
      <c r="F93" s="47" t="s">
        <v>530</v>
      </c>
    </row>
    <row r="94" spans="1:6" s="50" customFormat="1" ht="27" customHeight="1">
      <c r="A94" s="154" t="s">
        <v>892</v>
      </c>
      <c r="B94" s="185" t="s">
        <v>6</v>
      </c>
      <c r="C94" s="55">
        <v>7441</v>
      </c>
      <c r="D94" s="145">
        <f t="shared" si="2"/>
        <v>0</v>
      </c>
      <c r="E94" s="169">
        <f>SUM(E95:E96)</f>
        <v>0</v>
      </c>
      <c r="F94" s="47" t="s">
        <v>530</v>
      </c>
    </row>
    <row r="95" spans="1:6" s="50" customFormat="1" ht="102">
      <c r="A95" s="49" t="s">
        <v>893</v>
      </c>
      <c r="B95" s="186" t="s">
        <v>788</v>
      </c>
      <c r="C95" s="53"/>
      <c r="D95" s="145">
        <f t="shared" si="2"/>
        <v>0</v>
      </c>
      <c r="E95" s="145"/>
      <c r="F95" s="47" t="s">
        <v>530</v>
      </c>
    </row>
    <row r="96" spans="1:6" s="50" customFormat="1" ht="102">
      <c r="A96" s="49" t="s">
        <v>540</v>
      </c>
      <c r="B96" s="186" t="s">
        <v>787</v>
      </c>
      <c r="C96" s="53"/>
      <c r="D96" s="145">
        <f t="shared" si="2"/>
        <v>0</v>
      </c>
      <c r="E96" s="145"/>
      <c r="F96" s="47" t="s">
        <v>530</v>
      </c>
    </row>
    <row r="97" spans="1:6" s="50" customFormat="1" ht="26.25" customHeight="1">
      <c r="A97" s="154" t="s">
        <v>894</v>
      </c>
      <c r="B97" s="185" t="s">
        <v>789</v>
      </c>
      <c r="C97" s="55">
        <v>7442</v>
      </c>
      <c r="D97" s="145">
        <f t="shared" si="2"/>
        <v>0</v>
      </c>
      <c r="E97" s="47" t="s">
        <v>530</v>
      </c>
      <c r="F97" s="169">
        <f>SUM(F98:F99)</f>
        <v>0</v>
      </c>
    </row>
    <row r="98" spans="1:6" ht="102.75" customHeight="1">
      <c r="A98" s="51" t="s">
        <v>895</v>
      </c>
      <c r="B98" s="186" t="s">
        <v>790</v>
      </c>
      <c r="C98" s="53"/>
      <c r="D98" s="145">
        <f t="shared" si="2"/>
        <v>0</v>
      </c>
      <c r="E98" s="47" t="s">
        <v>530</v>
      </c>
      <c r="F98" s="145"/>
    </row>
    <row r="99" spans="1:6" s="50" customFormat="1" ht="103.5" customHeight="1">
      <c r="A99" s="51" t="s">
        <v>896</v>
      </c>
      <c r="B99" s="186" t="s">
        <v>807</v>
      </c>
      <c r="C99" s="53"/>
      <c r="D99" s="145">
        <f>SUM(E99:F99)</f>
        <v>0</v>
      </c>
      <c r="E99" s="47" t="s">
        <v>530</v>
      </c>
      <c r="F99" s="145"/>
    </row>
    <row r="100" spans="1:6" s="50" customFormat="1" ht="13.5" customHeight="1">
      <c r="A100" s="51" t="s">
        <v>437</v>
      </c>
      <c r="B100" s="185" t="s">
        <v>206</v>
      </c>
      <c r="C100" s="55">
        <v>7451</v>
      </c>
      <c r="D100" s="145">
        <f>SUM(E100:F100)</f>
        <v>15895</v>
      </c>
      <c r="E100" s="153">
        <f>E103</f>
        <v>15895</v>
      </c>
      <c r="F100" s="169">
        <f>SUM(F101:F103)</f>
        <v>0</v>
      </c>
    </row>
    <row r="101" spans="1:6" ht="25.5">
      <c r="A101" s="51" t="s">
        <v>438</v>
      </c>
      <c r="B101" s="186" t="s">
        <v>838</v>
      </c>
      <c r="C101" s="53"/>
      <c r="D101" s="145">
        <f>SUM(E101:F101)</f>
        <v>0</v>
      </c>
      <c r="E101" s="47" t="s">
        <v>530</v>
      </c>
      <c r="F101" s="145"/>
    </row>
    <row r="102" spans="1:6" ht="38.25">
      <c r="A102" s="51" t="s">
        <v>439</v>
      </c>
      <c r="B102" s="186" t="s">
        <v>839</v>
      </c>
      <c r="C102" s="53"/>
      <c r="D102" s="145">
        <f>SUM(E102:F102)</f>
        <v>0</v>
      </c>
      <c r="E102" s="47" t="s">
        <v>530</v>
      </c>
      <c r="F102" s="145"/>
    </row>
    <row r="103" spans="1:6" ht="27" customHeight="1">
      <c r="A103" s="51" t="s">
        <v>440</v>
      </c>
      <c r="B103" s="186" t="s">
        <v>791</v>
      </c>
      <c r="C103" s="53"/>
      <c r="D103" s="145">
        <f>SUM(E103:F103)</f>
        <v>15895</v>
      </c>
      <c r="E103" s="145">
        <v>15895</v>
      </c>
      <c r="F103" s="145"/>
    </row>
    <row r="104" spans="1:6" ht="178.5" customHeight="1">
      <c r="A104" s="200"/>
      <c r="B104" s="201"/>
      <c r="C104" s="202"/>
      <c r="D104" s="203"/>
      <c r="E104" s="203"/>
      <c r="F104" s="203"/>
    </row>
    <row r="105" spans="1:6" ht="279.75" customHeight="1">
      <c r="A105" s="200"/>
      <c r="B105" s="201"/>
      <c r="C105" s="202"/>
      <c r="D105" s="203"/>
      <c r="E105" s="203"/>
      <c r="F105" s="203"/>
    </row>
    <row r="106" spans="1:6" ht="53.25" customHeight="1">
      <c r="A106" s="200"/>
      <c r="B106" s="201"/>
      <c r="C106" s="202"/>
      <c r="D106" s="203"/>
      <c r="E106" s="203"/>
      <c r="F106" s="203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workbookViewId="0" topLeftCell="A1">
      <selection activeCell="M28" sqref="M28"/>
    </sheetView>
  </sheetViews>
  <sheetFormatPr defaultColWidth="9.140625" defaultRowHeight="12.75"/>
  <cols>
    <col min="1" max="1" width="5.140625" style="160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10.421875" style="10" customWidth="1"/>
    <col min="9" max="9" width="11.28125" style="10" customWidth="1"/>
    <col min="10" max="16384" width="9.140625" style="10" customWidth="1"/>
  </cols>
  <sheetData>
    <row r="1" spans="1:9" ht="18">
      <c r="A1" s="245" t="s">
        <v>963</v>
      </c>
      <c r="B1" s="245"/>
      <c r="C1" s="245"/>
      <c r="D1" s="245"/>
      <c r="E1" s="245"/>
      <c r="F1" s="245"/>
      <c r="G1" s="245"/>
      <c r="H1" s="245"/>
      <c r="I1" s="245"/>
    </row>
    <row r="2" spans="1:10" ht="29.25" customHeight="1">
      <c r="A2" s="260" t="s">
        <v>988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9" ht="31.5" customHeight="1">
      <c r="A3" s="257" t="s">
        <v>979</v>
      </c>
      <c r="B3" s="257"/>
      <c r="C3" s="257"/>
      <c r="D3" s="257"/>
      <c r="E3" s="257"/>
      <c r="F3" s="257"/>
      <c r="G3" s="257"/>
      <c r="H3" s="257"/>
      <c r="I3" s="257"/>
    </row>
    <row r="4" spans="1:7" ht="15">
      <c r="A4" s="167" t="s">
        <v>287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58" t="s">
        <v>288</v>
      </c>
      <c r="I5" s="258"/>
    </row>
    <row r="6" spans="1:9" s="15" customFormat="1" ht="15">
      <c r="A6" s="259" t="s">
        <v>285</v>
      </c>
      <c r="B6" s="253" t="s">
        <v>949</v>
      </c>
      <c r="C6" s="255" t="s">
        <v>527</v>
      </c>
      <c r="D6" s="255" t="s">
        <v>528</v>
      </c>
      <c r="E6" s="249" t="s">
        <v>286</v>
      </c>
      <c r="F6" s="250" t="s">
        <v>526</v>
      </c>
      <c r="G6" s="251" t="s">
        <v>289</v>
      </c>
      <c r="H6" s="256" t="s">
        <v>398</v>
      </c>
      <c r="I6" s="256"/>
    </row>
    <row r="7" spans="1:9" s="16" customFormat="1" ht="24">
      <c r="A7" s="259"/>
      <c r="B7" s="254"/>
      <c r="C7" s="254"/>
      <c r="D7" s="254"/>
      <c r="E7" s="249"/>
      <c r="F7" s="250"/>
      <c r="G7" s="252"/>
      <c r="H7" s="61" t="s">
        <v>517</v>
      </c>
      <c r="I7" s="61" t="s">
        <v>518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529</v>
      </c>
      <c r="C9" s="65" t="s">
        <v>530</v>
      </c>
      <c r="D9" s="66" t="s">
        <v>530</v>
      </c>
      <c r="E9" s="172" t="s">
        <v>952</v>
      </c>
      <c r="F9" s="60"/>
      <c r="G9" s="217">
        <f>SUM(H9:I9)</f>
        <v>1371163.1031</v>
      </c>
      <c r="H9" s="215">
        <f>H11+H18+H26+H46+H64+H107+H120+H155+H178+H200+H221</f>
        <v>876282.271</v>
      </c>
      <c r="I9" s="215">
        <f>I10+I35+I46+I64+I107+I120+I155+I178</f>
        <v>494880.83210000006</v>
      </c>
    </row>
    <row r="10" spans="1:9" s="39" customFormat="1" ht="24.75" customHeight="1">
      <c r="A10" s="161">
        <v>2100</v>
      </c>
      <c r="B10" s="62" t="s">
        <v>333</v>
      </c>
      <c r="C10" s="62" t="s">
        <v>273</v>
      </c>
      <c r="D10" s="62" t="s">
        <v>273</v>
      </c>
      <c r="E10" s="173" t="s">
        <v>780</v>
      </c>
      <c r="F10" s="67" t="s">
        <v>531</v>
      </c>
      <c r="G10" s="217">
        <f aca="true" t="shared" si="0" ref="G10:G72">SUM(H10:I10)</f>
        <v>421274.1031</v>
      </c>
      <c r="H10" s="215">
        <f>SUM(H11+H15+H18+H22+H24+H26+H28+H30)</f>
        <v>200498.071</v>
      </c>
      <c r="I10" s="215">
        <f>SUM(I11+I15+I18+I22+I24+I26+I28+I30)</f>
        <v>220776.0321</v>
      </c>
    </row>
    <row r="11" spans="1:9" s="17" customFormat="1" ht="48.75" customHeight="1">
      <c r="A11" s="161">
        <v>2110</v>
      </c>
      <c r="B11" s="62" t="s">
        <v>333</v>
      </c>
      <c r="C11" s="62" t="s">
        <v>274</v>
      </c>
      <c r="D11" s="62" t="s">
        <v>273</v>
      </c>
      <c r="E11" s="69" t="s">
        <v>22</v>
      </c>
      <c r="F11" s="70" t="s">
        <v>532</v>
      </c>
      <c r="G11" s="217">
        <f>SUM(H11:I11)</f>
        <v>340299.0321</v>
      </c>
      <c r="H11" s="215">
        <f>SUM(H12:H15)</f>
        <v>172223</v>
      </c>
      <c r="I11" s="215">
        <f>SUM(I12:I15)</f>
        <v>168076.0321</v>
      </c>
    </row>
    <row r="12" spans="1:9" ht="25.5" customHeight="1">
      <c r="A12" s="161">
        <v>2111</v>
      </c>
      <c r="B12" s="162" t="s">
        <v>333</v>
      </c>
      <c r="C12" s="162" t="s">
        <v>274</v>
      </c>
      <c r="D12" s="162" t="s">
        <v>274</v>
      </c>
      <c r="E12" s="68" t="s">
        <v>950</v>
      </c>
      <c r="F12" s="71" t="s">
        <v>533</v>
      </c>
      <c r="G12" s="217">
        <f>SUM(H12:I12)</f>
        <v>340299.0321</v>
      </c>
      <c r="H12" s="216">
        <v>172223</v>
      </c>
      <c r="I12" s="216">
        <v>168076.0321</v>
      </c>
    </row>
    <row r="13" spans="1:9" ht="25.5" customHeight="1">
      <c r="A13" s="161">
        <v>2112</v>
      </c>
      <c r="B13" s="162" t="s">
        <v>333</v>
      </c>
      <c r="C13" s="162" t="s">
        <v>274</v>
      </c>
      <c r="D13" s="162" t="s">
        <v>275</v>
      </c>
      <c r="E13" s="68" t="s">
        <v>534</v>
      </c>
      <c r="F13" s="71" t="s">
        <v>535</v>
      </c>
      <c r="G13" s="217">
        <f t="shared" si="0"/>
        <v>0</v>
      </c>
      <c r="H13" s="216"/>
      <c r="I13" s="216"/>
    </row>
    <row r="14" spans="1:9" ht="13.5" customHeight="1">
      <c r="A14" s="161">
        <v>2113</v>
      </c>
      <c r="B14" s="162" t="s">
        <v>333</v>
      </c>
      <c r="C14" s="162" t="s">
        <v>274</v>
      </c>
      <c r="D14" s="162" t="s">
        <v>134</v>
      </c>
      <c r="E14" s="68" t="s">
        <v>537</v>
      </c>
      <c r="F14" s="71" t="s">
        <v>538</v>
      </c>
      <c r="G14" s="217">
        <f t="shared" si="0"/>
        <v>0</v>
      </c>
      <c r="H14" s="216"/>
      <c r="I14" s="216"/>
    </row>
    <row r="15" spans="1:9" ht="15" customHeight="1">
      <c r="A15" s="161">
        <v>2120</v>
      </c>
      <c r="B15" s="62" t="s">
        <v>333</v>
      </c>
      <c r="C15" s="62" t="s">
        <v>275</v>
      </c>
      <c r="D15" s="62" t="s">
        <v>273</v>
      </c>
      <c r="E15" s="69" t="s">
        <v>23</v>
      </c>
      <c r="F15" s="72" t="s">
        <v>541</v>
      </c>
      <c r="G15" s="217">
        <f t="shared" si="0"/>
        <v>0</v>
      </c>
      <c r="H15" s="215">
        <f>SUM(H16:H17)</f>
        <v>0</v>
      </c>
      <c r="I15" s="215">
        <f>SUM(I16:I17)</f>
        <v>0</v>
      </c>
    </row>
    <row r="16" spans="1:9" ht="19.5" customHeight="1">
      <c r="A16" s="161">
        <v>2121</v>
      </c>
      <c r="B16" s="162" t="s">
        <v>333</v>
      </c>
      <c r="C16" s="162" t="s">
        <v>275</v>
      </c>
      <c r="D16" s="162" t="s">
        <v>274</v>
      </c>
      <c r="E16" s="73" t="s">
        <v>951</v>
      </c>
      <c r="F16" s="71" t="s">
        <v>542</v>
      </c>
      <c r="G16" s="217">
        <f t="shared" si="0"/>
        <v>0</v>
      </c>
      <c r="H16" s="216"/>
      <c r="I16" s="216"/>
    </row>
    <row r="17" spans="1:9" ht="25.5" customHeight="1">
      <c r="A17" s="161">
        <v>2122</v>
      </c>
      <c r="B17" s="162" t="s">
        <v>333</v>
      </c>
      <c r="C17" s="162" t="s">
        <v>275</v>
      </c>
      <c r="D17" s="162" t="s">
        <v>275</v>
      </c>
      <c r="E17" s="68" t="s">
        <v>543</v>
      </c>
      <c r="F17" s="71" t="s">
        <v>544</v>
      </c>
      <c r="G17" s="217">
        <f t="shared" si="0"/>
        <v>0</v>
      </c>
      <c r="H17" s="216"/>
      <c r="I17" s="216"/>
    </row>
    <row r="18" spans="1:9" ht="16.5" customHeight="1">
      <c r="A18" s="161">
        <v>2130</v>
      </c>
      <c r="B18" s="62" t="s">
        <v>333</v>
      </c>
      <c r="C18" s="62" t="s">
        <v>134</v>
      </c>
      <c r="D18" s="62" t="s">
        <v>273</v>
      </c>
      <c r="E18" s="69" t="s">
        <v>24</v>
      </c>
      <c r="F18" s="74" t="s">
        <v>545</v>
      </c>
      <c r="G18" s="217">
        <f t="shared" si="0"/>
        <v>5475</v>
      </c>
      <c r="H18" s="215">
        <f>SUM(H19:H21)</f>
        <v>5475</v>
      </c>
      <c r="I18" s="215">
        <v>0</v>
      </c>
    </row>
    <row r="19" spans="1:9" ht="25.5" customHeight="1">
      <c r="A19" s="161">
        <v>2131</v>
      </c>
      <c r="B19" s="162" t="s">
        <v>333</v>
      </c>
      <c r="C19" s="162" t="s">
        <v>134</v>
      </c>
      <c r="D19" s="162" t="s">
        <v>274</v>
      </c>
      <c r="E19" s="68" t="s">
        <v>546</v>
      </c>
      <c r="F19" s="71" t="s">
        <v>547</v>
      </c>
      <c r="G19" s="217">
        <f t="shared" si="0"/>
        <v>0</v>
      </c>
      <c r="H19" s="216"/>
      <c r="I19" s="216"/>
    </row>
    <row r="20" spans="1:9" ht="25.5" customHeight="1">
      <c r="A20" s="161">
        <v>2132</v>
      </c>
      <c r="B20" s="162" t="s">
        <v>333</v>
      </c>
      <c r="C20" s="162">
        <v>3</v>
      </c>
      <c r="D20" s="162">
        <v>2</v>
      </c>
      <c r="E20" s="68" t="s">
        <v>548</v>
      </c>
      <c r="F20" s="71" t="s">
        <v>549</v>
      </c>
      <c r="G20" s="217">
        <f t="shared" si="0"/>
        <v>0</v>
      </c>
      <c r="H20" s="216"/>
      <c r="I20" s="216"/>
    </row>
    <row r="21" spans="1:9" ht="14.25" customHeight="1">
      <c r="A21" s="161">
        <v>2133</v>
      </c>
      <c r="B21" s="162" t="s">
        <v>333</v>
      </c>
      <c r="C21" s="162">
        <v>3</v>
      </c>
      <c r="D21" s="162">
        <v>3</v>
      </c>
      <c r="E21" s="68" t="s">
        <v>550</v>
      </c>
      <c r="F21" s="71" t="s">
        <v>551</v>
      </c>
      <c r="G21" s="217">
        <f>SUM(H21:I21)</f>
        <v>5475</v>
      </c>
      <c r="H21" s="216">
        <v>5475</v>
      </c>
      <c r="I21" s="216">
        <v>0</v>
      </c>
    </row>
    <row r="22" spans="1:9" ht="28.5">
      <c r="A22" s="161">
        <v>2140</v>
      </c>
      <c r="B22" s="62" t="s">
        <v>333</v>
      </c>
      <c r="C22" s="62">
        <v>4</v>
      </c>
      <c r="D22" s="62">
        <v>0</v>
      </c>
      <c r="E22" s="69" t="s">
        <v>25</v>
      </c>
      <c r="F22" s="70" t="s">
        <v>552</v>
      </c>
      <c r="G22" s="217">
        <f t="shared" si="0"/>
        <v>0</v>
      </c>
      <c r="H22" s="215">
        <f>SUM(H23)</f>
        <v>0</v>
      </c>
      <c r="I22" s="215">
        <f>SUM(I23)</f>
        <v>0</v>
      </c>
    </row>
    <row r="23" spans="1:9" ht="15" customHeight="1">
      <c r="A23" s="161">
        <v>2141</v>
      </c>
      <c r="B23" s="162" t="s">
        <v>333</v>
      </c>
      <c r="C23" s="162">
        <v>4</v>
      </c>
      <c r="D23" s="162">
        <v>1</v>
      </c>
      <c r="E23" s="68" t="s">
        <v>553</v>
      </c>
      <c r="F23" s="75" t="s">
        <v>554</v>
      </c>
      <c r="G23" s="217">
        <f t="shared" si="0"/>
        <v>0</v>
      </c>
      <c r="H23" s="216"/>
      <c r="I23" s="216"/>
    </row>
    <row r="24" spans="1:9" ht="36" customHeight="1">
      <c r="A24" s="161">
        <v>2150</v>
      </c>
      <c r="B24" s="62" t="s">
        <v>333</v>
      </c>
      <c r="C24" s="62">
        <v>5</v>
      </c>
      <c r="D24" s="62">
        <v>0</v>
      </c>
      <c r="E24" s="69" t="s">
        <v>26</v>
      </c>
      <c r="F24" s="70" t="s">
        <v>555</v>
      </c>
      <c r="G24" s="217">
        <f t="shared" si="0"/>
        <v>0</v>
      </c>
      <c r="H24" s="215">
        <f>SUM(H25)</f>
        <v>0</v>
      </c>
      <c r="I24" s="215">
        <f>SUM(I25)</f>
        <v>0</v>
      </c>
    </row>
    <row r="25" spans="1:9" ht="24.75" customHeight="1">
      <c r="A25" s="161">
        <v>2151</v>
      </c>
      <c r="B25" s="162" t="s">
        <v>333</v>
      </c>
      <c r="C25" s="162">
        <v>5</v>
      </c>
      <c r="D25" s="162">
        <v>1</v>
      </c>
      <c r="E25" s="68" t="s">
        <v>556</v>
      </c>
      <c r="F25" s="75" t="s">
        <v>557</v>
      </c>
      <c r="G25" s="217">
        <f t="shared" si="0"/>
        <v>0</v>
      </c>
      <c r="H25" s="216"/>
      <c r="I25" s="216"/>
    </row>
    <row r="26" spans="1:9" ht="34.5" customHeight="1">
      <c r="A26" s="161">
        <v>2160</v>
      </c>
      <c r="B26" s="62" t="s">
        <v>333</v>
      </c>
      <c r="C26" s="62">
        <v>6</v>
      </c>
      <c r="D26" s="62">
        <v>0</v>
      </c>
      <c r="E26" s="69" t="s">
        <v>27</v>
      </c>
      <c r="F26" s="70" t="s">
        <v>558</v>
      </c>
      <c r="G26" s="217">
        <f>SUM(H26:I26)</f>
        <v>75500.071</v>
      </c>
      <c r="H26" s="215">
        <f>SUM(H27)</f>
        <v>22800.071</v>
      </c>
      <c r="I26" s="215">
        <f>SUM(I27)</f>
        <v>52700</v>
      </c>
    </row>
    <row r="27" spans="1:9" ht="24.75" customHeight="1">
      <c r="A27" s="161">
        <v>2161</v>
      </c>
      <c r="B27" s="162" t="s">
        <v>333</v>
      </c>
      <c r="C27" s="162">
        <v>6</v>
      </c>
      <c r="D27" s="162">
        <v>1</v>
      </c>
      <c r="E27" s="68" t="s">
        <v>559</v>
      </c>
      <c r="F27" s="71" t="s">
        <v>560</v>
      </c>
      <c r="G27" s="217">
        <f>SUM(H27:I27)</f>
        <v>75500.071</v>
      </c>
      <c r="H27" s="216">
        <v>22800.071</v>
      </c>
      <c r="I27" s="216">
        <v>52700</v>
      </c>
    </row>
    <row r="28" spans="1:9" ht="24">
      <c r="A28" s="161">
        <v>2170</v>
      </c>
      <c r="B28" s="62" t="s">
        <v>333</v>
      </c>
      <c r="C28" s="62">
        <v>7</v>
      </c>
      <c r="D28" s="62">
        <v>0</v>
      </c>
      <c r="E28" s="69" t="s">
        <v>28</v>
      </c>
      <c r="F28" s="71"/>
      <c r="G28" s="217">
        <f>SUM(H28:I28)</f>
        <v>0</v>
      </c>
      <c r="H28" s="215">
        <f>SUM(H30)</f>
        <v>0</v>
      </c>
      <c r="I28" s="215">
        <f>SUM(I30)</f>
        <v>0</v>
      </c>
    </row>
    <row r="29" spans="1:9" ht="15">
      <c r="A29" s="161">
        <v>2171</v>
      </c>
      <c r="B29" s="162" t="s">
        <v>333</v>
      </c>
      <c r="C29" s="162">
        <v>7</v>
      </c>
      <c r="D29" s="162">
        <v>1</v>
      </c>
      <c r="E29" s="68" t="s">
        <v>392</v>
      </c>
      <c r="F29" s="71"/>
      <c r="G29" s="217">
        <f t="shared" si="0"/>
        <v>0</v>
      </c>
      <c r="H29" s="216"/>
      <c r="I29" s="216"/>
    </row>
    <row r="30" spans="1:9" ht="38.25" customHeight="1">
      <c r="A30" s="161">
        <v>2180</v>
      </c>
      <c r="B30" s="62" t="s">
        <v>333</v>
      </c>
      <c r="C30" s="62">
        <v>8</v>
      </c>
      <c r="D30" s="62">
        <v>0</v>
      </c>
      <c r="E30" s="69" t="s">
        <v>29</v>
      </c>
      <c r="F30" s="70" t="s">
        <v>561</v>
      </c>
      <c r="G30" s="217">
        <f t="shared" si="0"/>
        <v>0</v>
      </c>
      <c r="H30" s="215">
        <f>SUM(H31)</f>
        <v>0</v>
      </c>
      <c r="I30" s="215">
        <f>SUM(I31)</f>
        <v>0</v>
      </c>
    </row>
    <row r="31" spans="1:9" ht="37.5" customHeight="1">
      <c r="A31" s="161">
        <v>2181</v>
      </c>
      <c r="B31" s="162" t="s">
        <v>333</v>
      </c>
      <c r="C31" s="162">
        <v>8</v>
      </c>
      <c r="D31" s="162">
        <v>1</v>
      </c>
      <c r="E31" s="68" t="s">
        <v>29</v>
      </c>
      <c r="F31" s="75" t="s">
        <v>562</v>
      </c>
      <c r="G31" s="217">
        <f t="shared" si="0"/>
        <v>0</v>
      </c>
      <c r="H31" s="215">
        <f>SUM(H32:H34)</f>
        <v>0</v>
      </c>
      <c r="I31" s="215">
        <f>SUM(I33:I35)</f>
        <v>0</v>
      </c>
    </row>
    <row r="32" spans="1:9" ht="15">
      <c r="A32" s="161">
        <v>2182</v>
      </c>
      <c r="B32" s="162" t="s">
        <v>333</v>
      </c>
      <c r="C32" s="162">
        <v>8</v>
      </c>
      <c r="D32" s="162">
        <v>1</v>
      </c>
      <c r="E32" s="68" t="s">
        <v>223</v>
      </c>
      <c r="F32" s="75"/>
      <c r="G32" s="217">
        <f t="shared" si="0"/>
        <v>0</v>
      </c>
      <c r="H32" s="216"/>
      <c r="I32" s="216"/>
    </row>
    <row r="33" spans="1:9" ht="15" customHeight="1">
      <c r="A33" s="161">
        <v>2183</v>
      </c>
      <c r="B33" s="162" t="s">
        <v>333</v>
      </c>
      <c r="C33" s="162">
        <v>8</v>
      </c>
      <c r="D33" s="162">
        <v>1</v>
      </c>
      <c r="E33" s="68" t="s">
        <v>224</v>
      </c>
      <c r="F33" s="75"/>
      <c r="G33" s="217">
        <f t="shared" si="0"/>
        <v>0</v>
      </c>
      <c r="H33" s="216"/>
      <c r="I33" s="216"/>
    </row>
    <row r="34" spans="1:9" ht="24">
      <c r="A34" s="161">
        <v>2184</v>
      </c>
      <c r="B34" s="162" t="s">
        <v>333</v>
      </c>
      <c r="C34" s="162">
        <v>8</v>
      </c>
      <c r="D34" s="162">
        <v>1</v>
      </c>
      <c r="E34" s="68" t="s">
        <v>229</v>
      </c>
      <c r="F34" s="75"/>
      <c r="G34" s="217">
        <f t="shared" si="0"/>
        <v>0</v>
      </c>
      <c r="H34" s="216"/>
      <c r="I34" s="216"/>
    </row>
    <row r="35" spans="1:9" s="39" customFormat="1" ht="14.25" customHeight="1">
      <c r="A35" s="161">
        <v>2200</v>
      </c>
      <c r="B35" s="62" t="s">
        <v>334</v>
      </c>
      <c r="C35" s="62">
        <v>0</v>
      </c>
      <c r="D35" s="62">
        <v>0</v>
      </c>
      <c r="E35" s="173" t="s">
        <v>777</v>
      </c>
      <c r="F35" s="76" t="s">
        <v>563</v>
      </c>
      <c r="G35" s="217">
        <f>SUM(H35:I35)</f>
        <v>0</v>
      </c>
      <c r="H35" s="215">
        <f>SUM(H36+H38+H40+H42+H44)</f>
        <v>0</v>
      </c>
      <c r="I35" s="215">
        <v>0</v>
      </c>
    </row>
    <row r="36" spans="1:9" ht="15.75" customHeight="1">
      <c r="A36" s="161">
        <v>2210</v>
      </c>
      <c r="B36" s="62" t="s">
        <v>334</v>
      </c>
      <c r="C36" s="162">
        <v>1</v>
      </c>
      <c r="D36" s="162">
        <v>0</v>
      </c>
      <c r="E36" s="69" t="s">
        <v>30</v>
      </c>
      <c r="F36" s="77" t="s">
        <v>564</v>
      </c>
      <c r="G36" s="217">
        <f t="shared" si="0"/>
        <v>0</v>
      </c>
      <c r="H36" s="215">
        <f>SUM(H37)</f>
        <v>0</v>
      </c>
      <c r="I36" s="215">
        <f>SUM(I37)</f>
        <v>0</v>
      </c>
    </row>
    <row r="37" spans="1:9" ht="15.75" customHeight="1">
      <c r="A37" s="161">
        <v>2211</v>
      </c>
      <c r="B37" s="162" t="s">
        <v>334</v>
      </c>
      <c r="C37" s="162">
        <v>1</v>
      </c>
      <c r="D37" s="162">
        <v>1</v>
      </c>
      <c r="E37" s="68" t="s">
        <v>565</v>
      </c>
      <c r="F37" s="75" t="s">
        <v>566</v>
      </c>
      <c r="G37" s="217">
        <f t="shared" si="0"/>
        <v>0</v>
      </c>
      <c r="H37" s="216"/>
      <c r="I37" s="216"/>
    </row>
    <row r="38" spans="1:9" ht="15.75" customHeight="1">
      <c r="A38" s="161">
        <v>2220</v>
      </c>
      <c r="B38" s="62" t="s">
        <v>334</v>
      </c>
      <c r="C38" s="62">
        <v>2</v>
      </c>
      <c r="D38" s="62">
        <v>0</v>
      </c>
      <c r="E38" s="69" t="s">
        <v>31</v>
      </c>
      <c r="F38" s="77" t="s">
        <v>567</v>
      </c>
      <c r="G38" s="217">
        <f t="shared" si="0"/>
        <v>0</v>
      </c>
      <c r="H38" s="215">
        <v>0</v>
      </c>
      <c r="I38" s="215" t="s">
        <v>956</v>
      </c>
    </row>
    <row r="39" spans="1:9" ht="15.75" customHeight="1">
      <c r="A39" s="161">
        <v>2221</v>
      </c>
      <c r="B39" s="162" t="s">
        <v>334</v>
      </c>
      <c r="C39" s="162">
        <v>2</v>
      </c>
      <c r="D39" s="162">
        <v>1</v>
      </c>
      <c r="E39" s="68" t="s">
        <v>568</v>
      </c>
      <c r="F39" s="75" t="s">
        <v>569</v>
      </c>
      <c r="G39" s="217">
        <f t="shared" si="0"/>
        <v>0</v>
      </c>
      <c r="H39" s="216">
        <v>0</v>
      </c>
      <c r="I39" s="216"/>
    </row>
    <row r="40" spans="1:9" ht="15.75" customHeight="1">
      <c r="A40" s="161">
        <v>2230</v>
      </c>
      <c r="B40" s="62" t="s">
        <v>334</v>
      </c>
      <c r="C40" s="162">
        <v>3</v>
      </c>
      <c r="D40" s="162">
        <v>0</v>
      </c>
      <c r="E40" s="69" t="s">
        <v>32</v>
      </c>
      <c r="F40" s="77" t="s">
        <v>570</v>
      </c>
      <c r="G40" s="217">
        <f t="shared" si="0"/>
        <v>0</v>
      </c>
      <c r="H40" s="215">
        <f>SUM(H41)</f>
        <v>0</v>
      </c>
      <c r="I40" s="215">
        <f>SUM(I41)</f>
        <v>0</v>
      </c>
    </row>
    <row r="41" spans="1:9" ht="13.5" customHeight="1">
      <c r="A41" s="161">
        <v>2231</v>
      </c>
      <c r="B41" s="162" t="s">
        <v>334</v>
      </c>
      <c r="C41" s="162">
        <v>3</v>
      </c>
      <c r="D41" s="162">
        <v>1</v>
      </c>
      <c r="E41" s="68" t="s">
        <v>571</v>
      </c>
      <c r="F41" s="75" t="s">
        <v>572</v>
      </c>
      <c r="G41" s="217">
        <f t="shared" si="0"/>
        <v>0</v>
      </c>
      <c r="H41" s="216"/>
      <c r="I41" s="216"/>
    </row>
    <row r="42" spans="1:9" ht="36.75" customHeight="1">
      <c r="A42" s="161">
        <v>2240</v>
      </c>
      <c r="B42" s="62" t="s">
        <v>334</v>
      </c>
      <c r="C42" s="62">
        <v>4</v>
      </c>
      <c r="D42" s="62">
        <v>0</v>
      </c>
      <c r="E42" s="69" t="s">
        <v>33</v>
      </c>
      <c r="F42" s="70" t="s">
        <v>573</v>
      </c>
      <c r="G42" s="217">
        <f t="shared" si="0"/>
        <v>0</v>
      </c>
      <c r="H42" s="215">
        <f>SUM(H43)</f>
        <v>0</v>
      </c>
      <c r="I42" s="215">
        <f>SUM(I43)</f>
        <v>0</v>
      </c>
    </row>
    <row r="43" spans="1:9" ht="36">
      <c r="A43" s="161">
        <v>2241</v>
      </c>
      <c r="B43" s="162" t="s">
        <v>334</v>
      </c>
      <c r="C43" s="162">
        <v>4</v>
      </c>
      <c r="D43" s="162">
        <v>1</v>
      </c>
      <c r="E43" s="68" t="s">
        <v>33</v>
      </c>
      <c r="F43" s="75" t="s">
        <v>573</v>
      </c>
      <c r="G43" s="217">
        <f t="shared" si="0"/>
        <v>0</v>
      </c>
      <c r="H43" s="216"/>
      <c r="I43" s="216"/>
    </row>
    <row r="44" spans="1:9" ht="25.5" customHeight="1">
      <c r="A44" s="161">
        <v>2250</v>
      </c>
      <c r="B44" s="62" t="s">
        <v>334</v>
      </c>
      <c r="C44" s="62">
        <v>5</v>
      </c>
      <c r="D44" s="62">
        <v>0</v>
      </c>
      <c r="E44" s="69" t="s">
        <v>34</v>
      </c>
      <c r="F44" s="70" t="s">
        <v>575</v>
      </c>
      <c r="G44" s="217">
        <f t="shared" si="0"/>
        <v>0</v>
      </c>
      <c r="H44" s="215">
        <f>SUM(H45)</f>
        <v>0</v>
      </c>
      <c r="I44" s="215">
        <f>SUM(I46)</f>
        <v>0</v>
      </c>
    </row>
    <row r="45" spans="1:9" ht="15.75" customHeight="1">
      <c r="A45" s="161">
        <v>2251</v>
      </c>
      <c r="B45" s="162" t="s">
        <v>334</v>
      </c>
      <c r="C45" s="162">
        <v>5</v>
      </c>
      <c r="D45" s="162">
        <v>1</v>
      </c>
      <c r="E45" s="68" t="s">
        <v>574</v>
      </c>
      <c r="F45" s="75" t="s">
        <v>576</v>
      </c>
      <c r="G45" s="217">
        <f t="shared" si="0"/>
        <v>0</v>
      </c>
      <c r="H45" s="216">
        <v>0</v>
      </c>
      <c r="I45" s="216"/>
    </row>
    <row r="46" spans="1:9" s="39" customFormat="1" ht="36.75" customHeight="1">
      <c r="A46" s="161">
        <v>2300</v>
      </c>
      <c r="B46" s="62" t="s">
        <v>335</v>
      </c>
      <c r="C46" s="62">
        <v>0</v>
      </c>
      <c r="D46" s="62">
        <v>0</v>
      </c>
      <c r="E46" s="173" t="s">
        <v>776</v>
      </c>
      <c r="F46" s="76" t="s">
        <v>577</v>
      </c>
      <c r="G46" s="217">
        <f t="shared" si="0"/>
        <v>18000</v>
      </c>
      <c r="H46" s="215">
        <f>SUM(H47+H51+H53+H56+H58+H60+H62)</f>
        <v>18000</v>
      </c>
      <c r="I46" s="215">
        <f>SUM(I47+I51+I53+I56+I58+I60+I62)</f>
        <v>0</v>
      </c>
    </row>
    <row r="47" spans="1:9" ht="24.75" customHeight="1">
      <c r="A47" s="161">
        <v>2310</v>
      </c>
      <c r="B47" s="62" t="s">
        <v>335</v>
      </c>
      <c r="C47" s="62">
        <v>1</v>
      </c>
      <c r="D47" s="62">
        <v>0</v>
      </c>
      <c r="E47" s="69" t="s">
        <v>35</v>
      </c>
      <c r="F47" s="70" t="s">
        <v>579</v>
      </c>
      <c r="G47" s="217">
        <f t="shared" si="0"/>
        <v>0</v>
      </c>
      <c r="H47" s="215">
        <f>SUM(H48:H50)</f>
        <v>0</v>
      </c>
      <c r="I47" s="215">
        <f>SUM(I48:I50)</f>
        <v>0</v>
      </c>
    </row>
    <row r="48" spans="1:9" ht="15" customHeight="1">
      <c r="A48" s="161">
        <v>2311</v>
      </c>
      <c r="B48" s="162" t="s">
        <v>335</v>
      </c>
      <c r="C48" s="162">
        <v>1</v>
      </c>
      <c r="D48" s="162">
        <v>1</v>
      </c>
      <c r="E48" s="68" t="s">
        <v>578</v>
      </c>
      <c r="F48" s="75" t="s">
        <v>580</v>
      </c>
      <c r="G48" s="217">
        <f t="shared" si="0"/>
        <v>0</v>
      </c>
      <c r="H48" s="216"/>
      <c r="I48" s="216"/>
    </row>
    <row r="49" spans="1:9" ht="15" customHeight="1">
      <c r="A49" s="161">
        <v>2312</v>
      </c>
      <c r="B49" s="162" t="s">
        <v>335</v>
      </c>
      <c r="C49" s="162">
        <v>1</v>
      </c>
      <c r="D49" s="162">
        <v>2</v>
      </c>
      <c r="E49" s="68" t="s">
        <v>122</v>
      </c>
      <c r="F49" s="75"/>
      <c r="G49" s="217">
        <f t="shared" si="0"/>
        <v>0</v>
      </c>
      <c r="H49" s="216"/>
      <c r="I49" s="216"/>
    </row>
    <row r="50" spans="1:9" ht="15" customHeight="1">
      <c r="A50" s="161">
        <v>2313</v>
      </c>
      <c r="B50" s="162" t="s">
        <v>335</v>
      </c>
      <c r="C50" s="162">
        <v>1</v>
      </c>
      <c r="D50" s="162">
        <v>3</v>
      </c>
      <c r="E50" s="68" t="s">
        <v>123</v>
      </c>
      <c r="F50" s="75"/>
      <c r="G50" s="217">
        <f t="shared" si="0"/>
        <v>0</v>
      </c>
      <c r="H50" s="216"/>
      <c r="I50" s="216"/>
    </row>
    <row r="51" spans="1:9" ht="15" customHeight="1">
      <c r="A51" s="161">
        <v>2320</v>
      </c>
      <c r="B51" s="62" t="s">
        <v>335</v>
      </c>
      <c r="C51" s="62">
        <v>2</v>
      </c>
      <c r="D51" s="62">
        <v>0</v>
      </c>
      <c r="E51" s="69" t="s">
        <v>36</v>
      </c>
      <c r="F51" s="70" t="s">
        <v>581</v>
      </c>
      <c r="G51" s="217">
        <f t="shared" si="0"/>
        <v>17000</v>
      </c>
      <c r="H51" s="215">
        <f>SUM(H52)</f>
        <v>17000</v>
      </c>
      <c r="I51" s="215">
        <f>SUM(I52)</f>
        <v>0</v>
      </c>
    </row>
    <row r="52" spans="1:9" ht="15" customHeight="1">
      <c r="A52" s="161">
        <v>2321</v>
      </c>
      <c r="B52" s="162" t="s">
        <v>335</v>
      </c>
      <c r="C52" s="162">
        <v>2</v>
      </c>
      <c r="D52" s="162">
        <v>1</v>
      </c>
      <c r="E52" s="68" t="s">
        <v>124</v>
      </c>
      <c r="F52" s="75" t="s">
        <v>582</v>
      </c>
      <c r="G52" s="217">
        <f t="shared" si="0"/>
        <v>17000</v>
      </c>
      <c r="H52" s="216">
        <v>17000</v>
      </c>
      <c r="I52" s="216"/>
    </row>
    <row r="53" spans="1:9" ht="24">
      <c r="A53" s="161">
        <v>2330</v>
      </c>
      <c r="B53" s="62" t="s">
        <v>335</v>
      </c>
      <c r="C53" s="62">
        <v>3</v>
      </c>
      <c r="D53" s="62">
        <v>0</v>
      </c>
      <c r="E53" s="69" t="s">
        <v>37</v>
      </c>
      <c r="F53" s="70" t="s">
        <v>583</v>
      </c>
      <c r="G53" s="217">
        <f t="shared" si="0"/>
        <v>1000</v>
      </c>
      <c r="H53" s="215">
        <f>SUM(H54:H55)</f>
        <v>1000</v>
      </c>
      <c r="I53" s="215">
        <f>SUM(I54:I55)</f>
        <v>0</v>
      </c>
    </row>
    <row r="54" spans="1:9" ht="15">
      <c r="A54" s="161">
        <v>2331</v>
      </c>
      <c r="B54" s="162" t="s">
        <v>335</v>
      </c>
      <c r="C54" s="162">
        <v>3</v>
      </c>
      <c r="D54" s="162">
        <v>1</v>
      </c>
      <c r="E54" s="68" t="s">
        <v>584</v>
      </c>
      <c r="F54" s="75" t="s">
        <v>585</v>
      </c>
      <c r="G54" s="217">
        <f t="shared" si="0"/>
        <v>1000</v>
      </c>
      <c r="H54" s="216">
        <v>1000</v>
      </c>
      <c r="I54" s="216"/>
    </row>
    <row r="55" spans="1:9" ht="15">
      <c r="A55" s="161">
        <v>2332</v>
      </c>
      <c r="B55" s="162" t="s">
        <v>335</v>
      </c>
      <c r="C55" s="162">
        <v>3</v>
      </c>
      <c r="D55" s="162">
        <v>2</v>
      </c>
      <c r="E55" s="68" t="s">
        <v>125</v>
      </c>
      <c r="F55" s="75"/>
      <c r="G55" s="217">
        <f t="shared" si="0"/>
        <v>0</v>
      </c>
      <c r="H55" s="216"/>
      <c r="I55" s="216"/>
    </row>
    <row r="56" spans="1:9" ht="15">
      <c r="A56" s="161">
        <v>2340</v>
      </c>
      <c r="B56" s="62" t="s">
        <v>335</v>
      </c>
      <c r="C56" s="62">
        <v>4</v>
      </c>
      <c r="D56" s="62">
        <v>0</v>
      </c>
      <c r="E56" s="69" t="s">
        <v>38</v>
      </c>
      <c r="F56" s="75"/>
      <c r="G56" s="217">
        <f t="shared" si="0"/>
        <v>0</v>
      </c>
      <c r="H56" s="215">
        <f>SUM(H57)</f>
        <v>0</v>
      </c>
      <c r="I56" s="215">
        <f>SUM(I57)</f>
        <v>0</v>
      </c>
    </row>
    <row r="57" spans="1:9" ht="15">
      <c r="A57" s="161">
        <v>2341</v>
      </c>
      <c r="B57" s="162" t="s">
        <v>335</v>
      </c>
      <c r="C57" s="162">
        <v>4</v>
      </c>
      <c r="D57" s="162">
        <v>1</v>
      </c>
      <c r="E57" s="68" t="s">
        <v>126</v>
      </c>
      <c r="F57" s="75"/>
      <c r="G57" s="217">
        <f t="shared" si="0"/>
        <v>0</v>
      </c>
      <c r="H57" s="216"/>
      <c r="I57" s="216"/>
    </row>
    <row r="58" spans="1:9" ht="15">
      <c r="A58" s="161">
        <v>2350</v>
      </c>
      <c r="B58" s="62" t="s">
        <v>335</v>
      </c>
      <c r="C58" s="62">
        <v>5</v>
      </c>
      <c r="D58" s="62">
        <v>0</v>
      </c>
      <c r="E58" s="69" t="s">
        <v>39</v>
      </c>
      <c r="F58" s="70" t="s">
        <v>586</v>
      </c>
      <c r="G58" s="217">
        <f t="shared" si="0"/>
        <v>0</v>
      </c>
      <c r="H58" s="215">
        <f>SUM(H59)</f>
        <v>0</v>
      </c>
      <c r="I58" s="215">
        <f>SUM(I59)</f>
        <v>0</v>
      </c>
    </row>
    <row r="59" spans="1:9" ht="15">
      <c r="A59" s="161">
        <v>2351</v>
      </c>
      <c r="B59" s="162" t="s">
        <v>335</v>
      </c>
      <c r="C59" s="162">
        <v>5</v>
      </c>
      <c r="D59" s="162">
        <v>1</v>
      </c>
      <c r="E59" s="68" t="s">
        <v>587</v>
      </c>
      <c r="F59" s="75" t="s">
        <v>586</v>
      </c>
      <c r="G59" s="217">
        <f t="shared" si="0"/>
        <v>0</v>
      </c>
      <c r="H59" s="216"/>
      <c r="I59" s="216"/>
    </row>
    <row r="60" spans="1:9" ht="36" customHeight="1">
      <c r="A60" s="161">
        <v>2360</v>
      </c>
      <c r="B60" s="62" t="s">
        <v>335</v>
      </c>
      <c r="C60" s="62">
        <v>6</v>
      </c>
      <c r="D60" s="62">
        <v>0</v>
      </c>
      <c r="E60" s="69" t="s">
        <v>43</v>
      </c>
      <c r="F60" s="70" t="s">
        <v>588</v>
      </c>
      <c r="G60" s="217">
        <f t="shared" si="0"/>
        <v>0</v>
      </c>
      <c r="H60" s="215">
        <f>SUM(H61)</f>
        <v>0</v>
      </c>
      <c r="I60" s="215">
        <f>SUM(I61)</f>
        <v>0</v>
      </c>
    </row>
    <row r="61" spans="1:9" ht="25.5" customHeight="1">
      <c r="A61" s="161">
        <v>2361</v>
      </c>
      <c r="B61" s="162" t="s">
        <v>335</v>
      </c>
      <c r="C61" s="162">
        <v>6</v>
      </c>
      <c r="D61" s="162">
        <v>1</v>
      </c>
      <c r="E61" s="68" t="s">
        <v>247</v>
      </c>
      <c r="F61" s="75" t="s">
        <v>589</v>
      </c>
      <c r="G61" s="217">
        <f t="shared" si="0"/>
        <v>0</v>
      </c>
      <c r="H61" s="216"/>
      <c r="I61" s="216"/>
    </row>
    <row r="62" spans="1:9" ht="27.75" customHeight="1">
      <c r="A62" s="161">
        <v>2370</v>
      </c>
      <c r="B62" s="62" t="s">
        <v>335</v>
      </c>
      <c r="C62" s="62">
        <v>7</v>
      </c>
      <c r="D62" s="62">
        <v>0</v>
      </c>
      <c r="E62" s="69" t="s">
        <v>44</v>
      </c>
      <c r="F62" s="70" t="s">
        <v>590</v>
      </c>
      <c r="G62" s="217">
        <f t="shared" si="0"/>
        <v>0</v>
      </c>
      <c r="H62" s="215">
        <f>SUM(H63)</f>
        <v>0</v>
      </c>
      <c r="I62" s="215">
        <f>SUM(I63)</f>
        <v>0</v>
      </c>
    </row>
    <row r="63" spans="1:9" ht="26.25" customHeight="1">
      <c r="A63" s="161">
        <v>2371</v>
      </c>
      <c r="B63" s="162" t="s">
        <v>335</v>
      </c>
      <c r="C63" s="162">
        <v>7</v>
      </c>
      <c r="D63" s="162">
        <v>1</v>
      </c>
      <c r="E63" s="68" t="s">
        <v>248</v>
      </c>
      <c r="F63" s="75" t="s">
        <v>591</v>
      </c>
      <c r="G63" s="217">
        <f t="shared" si="0"/>
        <v>0</v>
      </c>
      <c r="H63" s="216"/>
      <c r="I63" s="216"/>
    </row>
    <row r="64" spans="1:9" s="39" customFormat="1" ht="25.5" customHeight="1">
      <c r="A64" s="161">
        <v>2400</v>
      </c>
      <c r="B64" s="62" t="s">
        <v>353</v>
      </c>
      <c r="C64" s="62">
        <v>0</v>
      </c>
      <c r="D64" s="62">
        <v>0</v>
      </c>
      <c r="E64" s="173" t="s">
        <v>778</v>
      </c>
      <c r="F64" s="76" t="s">
        <v>592</v>
      </c>
      <c r="G64" s="217">
        <f t="shared" si="0"/>
        <v>-307165.19999999995</v>
      </c>
      <c r="H64" s="215">
        <f>SUM(H65+H68+H73+H80+H84+H90+H92+H97+H105)</f>
        <v>9330</v>
      </c>
      <c r="I64" s="215">
        <f>SUM(I65+I68+I73+I80+I84+I90+I92+I97+I105)</f>
        <v>-316495.19999999995</v>
      </c>
    </row>
    <row r="65" spans="1:9" ht="38.25" customHeight="1">
      <c r="A65" s="161">
        <v>2410</v>
      </c>
      <c r="B65" s="62" t="s">
        <v>353</v>
      </c>
      <c r="C65" s="62">
        <v>1</v>
      </c>
      <c r="D65" s="62">
        <v>0</v>
      </c>
      <c r="E65" s="69" t="s">
        <v>45</v>
      </c>
      <c r="F65" s="70" t="s">
        <v>594</v>
      </c>
      <c r="G65" s="217">
        <f t="shared" si="0"/>
        <v>0</v>
      </c>
      <c r="H65" s="215">
        <f>SUM(H66:H67)</f>
        <v>0</v>
      </c>
      <c r="I65" s="215">
        <f>SUM(I66:I67)</f>
        <v>0</v>
      </c>
    </row>
    <row r="66" spans="1:9" ht="25.5" customHeight="1">
      <c r="A66" s="161">
        <v>2411</v>
      </c>
      <c r="B66" s="162" t="s">
        <v>353</v>
      </c>
      <c r="C66" s="162">
        <v>1</v>
      </c>
      <c r="D66" s="162">
        <v>1</v>
      </c>
      <c r="E66" s="68" t="s">
        <v>595</v>
      </c>
      <c r="F66" s="71" t="s">
        <v>596</v>
      </c>
      <c r="G66" s="217">
        <f t="shared" si="0"/>
        <v>0</v>
      </c>
      <c r="H66" s="216"/>
      <c r="I66" s="216"/>
    </row>
    <row r="67" spans="1:9" ht="28.5">
      <c r="A67" s="161">
        <v>2412</v>
      </c>
      <c r="B67" s="162" t="s">
        <v>353</v>
      </c>
      <c r="C67" s="162">
        <v>1</v>
      </c>
      <c r="D67" s="162">
        <v>2</v>
      </c>
      <c r="E67" s="68" t="s">
        <v>597</v>
      </c>
      <c r="F67" s="75" t="s">
        <v>598</v>
      </c>
      <c r="G67" s="217">
        <f t="shared" si="0"/>
        <v>0</v>
      </c>
      <c r="H67" s="216"/>
      <c r="I67" s="216"/>
    </row>
    <row r="68" spans="1:9" ht="39.75" customHeight="1">
      <c r="A68" s="161">
        <v>2420</v>
      </c>
      <c r="B68" s="62" t="s">
        <v>353</v>
      </c>
      <c r="C68" s="62">
        <v>2</v>
      </c>
      <c r="D68" s="62">
        <v>0</v>
      </c>
      <c r="E68" s="69" t="s">
        <v>46</v>
      </c>
      <c r="F68" s="70" t="s">
        <v>599</v>
      </c>
      <c r="G68" s="217">
        <f t="shared" si="0"/>
        <v>12130</v>
      </c>
      <c r="H68" s="215">
        <f>SUM(H69:H72)</f>
        <v>6130</v>
      </c>
      <c r="I68" s="215">
        <f>I72</f>
        <v>6000</v>
      </c>
    </row>
    <row r="69" spans="1:9" ht="15.75" customHeight="1">
      <c r="A69" s="161">
        <v>2421</v>
      </c>
      <c r="B69" s="162" t="s">
        <v>353</v>
      </c>
      <c r="C69" s="162">
        <v>2</v>
      </c>
      <c r="D69" s="162">
        <v>1</v>
      </c>
      <c r="E69" s="68" t="s">
        <v>600</v>
      </c>
      <c r="F69" s="75" t="s">
        <v>601</v>
      </c>
      <c r="G69" s="217">
        <f t="shared" si="0"/>
        <v>3130</v>
      </c>
      <c r="H69" s="216">
        <v>3130</v>
      </c>
      <c r="I69" s="216"/>
    </row>
    <row r="70" spans="1:9" ht="15.75" customHeight="1">
      <c r="A70" s="161">
        <v>2422</v>
      </c>
      <c r="B70" s="162" t="s">
        <v>353</v>
      </c>
      <c r="C70" s="162">
        <v>2</v>
      </c>
      <c r="D70" s="162">
        <v>2</v>
      </c>
      <c r="E70" s="68" t="s">
        <v>602</v>
      </c>
      <c r="F70" s="75" t="s">
        <v>603</v>
      </c>
      <c r="G70" s="217">
        <f t="shared" si="0"/>
        <v>0</v>
      </c>
      <c r="H70" s="216"/>
      <c r="I70" s="216"/>
    </row>
    <row r="71" spans="1:9" ht="15.75" customHeight="1">
      <c r="A71" s="161">
        <v>2423</v>
      </c>
      <c r="B71" s="162" t="s">
        <v>353</v>
      </c>
      <c r="C71" s="162">
        <v>2</v>
      </c>
      <c r="D71" s="162">
        <v>3</v>
      </c>
      <c r="E71" s="68" t="s">
        <v>604</v>
      </c>
      <c r="F71" s="75" t="s">
        <v>605</v>
      </c>
      <c r="G71" s="217">
        <f t="shared" si="0"/>
        <v>0</v>
      </c>
      <c r="H71" s="216"/>
      <c r="I71" s="216"/>
    </row>
    <row r="72" spans="1:9" ht="15.75" customHeight="1">
      <c r="A72" s="161">
        <v>2424</v>
      </c>
      <c r="B72" s="162" t="s">
        <v>353</v>
      </c>
      <c r="C72" s="162">
        <v>2</v>
      </c>
      <c r="D72" s="162">
        <v>4</v>
      </c>
      <c r="E72" s="68" t="s">
        <v>354</v>
      </c>
      <c r="F72" s="75"/>
      <c r="G72" s="217">
        <f t="shared" si="0"/>
        <v>9000</v>
      </c>
      <c r="H72" s="216">
        <v>3000</v>
      </c>
      <c r="I72" s="216">
        <v>6000</v>
      </c>
    </row>
    <row r="73" spans="1:9" ht="15.75" customHeight="1">
      <c r="A73" s="161">
        <v>2430</v>
      </c>
      <c r="B73" s="62" t="s">
        <v>353</v>
      </c>
      <c r="C73" s="62">
        <v>3</v>
      </c>
      <c r="D73" s="62">
        <v>0</v>
      </c>
      <c r="E73" s="69" t="s">
        <v>47</v>
      </c>
      <c r="F73" s="70" t="s">
        <v>606</v>
      </c>
      <c r="G73" s="217">
        <f aca="true" t="shared" si="1" ref="G73:G136">SUM(H73:I73)</f>
        <v>0</v>
      </c>
      <c r="H73" s="215">
        <f>SUM(H74:H79)</f>
        <v>0</v>
      </c>
      <c r="I73" s="215">
        <f>SUM(I74:I79)</f>
        <v>0</v>
      </c>
    </row>
    <row r="74" spans="1:9" ht="15.75" customHeight="1">
      <c r="A74" s="161">
        <v>2431</v>
      </c>
      <c r="B74" s="162" t="s">
        <v>353</v>
      </c>
      <c r="C74" s="162">
        <v>3</v>
      </c>
      <c r="D74" s="162">
        <v>1</v>
      </c>
      <c r="E74" s="68" t="s">
        <v>607</v>
      </c>
      <c r="F74" s="75" t="s">
        <v>608</v>
      </c>
      <c r="G74" s="217">
        <f t="shared" si="1"/>
        <v>0</v>
      </c>
      <c r="H74" s="216"/>
      <c r="I74" s="216"/>
    </row>
    <row r="75" spans="1:9" ht="15.75" customHeight="1">
      <c r="A75" s="161">
        <v>2432</v>
      </c>
      <c r="B75" s="162" t="s">
        <v>353</v>
      </c>
      <c r="C75" s="162">
        <v>3</v>
      </c>
      <c r="D75" s="162">
        <v>2</v>
      </c>
      <c r="E75" s="68" t="s">
        <v>609</v>
      </c>
      <c r="F75" s="75" t="s">
        <v>610</v>
      </c>
      <c r="G75" s="217">
        <f t="shared" si="1"/>
        <v>0</v>
      </c>
      <c r="H75" s="216"/>
      <c r="I75" s="216"/>
    </row>
    <row r="76" spans="1:9" ht="15.75" customHeight="1">
      <c r="A76" s="161">
        <v>2433</v>
      </c>
      <c r="B76" s="162" t="s">
        <v>353</v>
      </c>
      <c r="C76" s="162">
        <v>3</v>
      </c>
      <c r="D76" s="162">
        <v>3</v>
      </c>
      <c r="E76" s="68" t="s">
        <v>611</v>
      </c>
      <c r="F76" s="75" t="s">
        <v>612</v>
      </c>
      <c r="G76" s="217">
        <f t="shared" si="1"/>
        <v>0</v>
      </c>
      <c r="H76" s="216"/>
      <c r="I76" s="216"/>
    </row>
    <row r="77" spans="1:9" ht="15.75" customHeight="1">
      <c r="A77" s="161">
        <v>2434</v>
      </c>
      <c r="B77" s="162" t="s">
        <v>353</v>
      </c>
      <c r="C77" s="162">
        <v>3</v>
      </c>
      <c r="D77" s="162">
        <v>4</v>
      </c>
      <c r="E77" s="68" t="s">
        <v>613</v>
      </c>
      <c r="F77" s="75" t="s">
        <v>614</v>
      </c>
      <c r="G77" s="217">
        <f t="shared" si="1"/>
        <v>0</v>
      </c>
      <c r="H77" s="216"/>
      <c r="I77" s="216"/>
    </row>
    <row r="78" spans="1:9" ht="15.75" customHeight="1">
      <c r="A78" s="161">
        <v>2435</v>
      </c>
      <c r="B78" s="162" t="s">
        <v>353</v>
      </c>
      <c r="C78" s="162">
        <v>3</v>
      </c>
      <c r="D78" s="162">
        <v>5</v>
      </c>
      <c r="E78" s="68" t="s">
        <v>615</v>
      </c>
      <c r="F78" s="75" t="s">
        <v>616</v>
      </c>
      <c r="G78" s="217">
        <f t="shared" si="1"/>
        <v>0</v>
      </c>
      <c r="H78" s="216"/>
      <c r="I78" s="216"/>
    </row>
    <row r="79" spans="1:9" ht="15.75" customHeight="1">
      <c r="A79" s="161">
        <v>2436</v>
      </c>
      <c r="B79" s="162" t="s">
        <v>353</v>
      </c>
      <c r="C79" s="162">
        <v>3</v>
      </c>
      <c r="D79" s="162">
        <v>6</v>
      </c>
      <c r="E79" s="68" t="s">
        <v>617</v>
      </c>
      <c r="F79" s="75" t="s">
        <v>618</v>
      </c>
      <c r="G79" s="217">
        <f t="shared" si="1"/>
        <v>0</v>
      </c>
      <c r="H79" s="216"/>
      <c r="I79" s="216"/>
    </row>
    <row r="80" spans="1:9" ht="26.25" customHeight="1">
      <c r="A80" s="161">
        <v>2440</v>
      </c>
      <c r="B80" s="62" t="s">
        <v>353</v>
      </c>
      <c r="C80" s="62">
        <v>4</v>
      </c>
      <c r="D80" s="62">
        <v>0</v>
      </c>
      <c r="E80" s="69" t="s">
        <v>48</v>
      </c>
      <c r="F80" s="70" t="s">
        <v>619</v>
      </c>
      <c r="G80" s="217">
        <f t="shared" si="1"/>
        <v>0</v>
      </c>
      <c r="H80" s="215">
        <f>SUM(H81:H83)</f>
        <v>0</v>
      </c>
      <c r="I80" s="215">
        <f>SUM(I81:I83)</f>
        <v>0</v>
      </c>
    </row>
    <row r="81" spans="1:9" ht="24.75" customHeight="1">
      <c r="A81" s="161">
        <v>2441</v>
      </c>
      <c r="B81" s="162" t="s">
        <v>353</v>
      </c>
      <c r="C81" s="162">
        <v>4</v>
      </c>
      <c r="D81" s="162">
        <v>1</v>
      </c>
      <c r="E81" s="68" t="s">
        <v>620</v>
      </c>
      <c r="F81" s="75" t="s">
        <v>621</v>
      </c>
      <c r="G81" s="217">
        <f t="shared" si="1"/>
        <v>0</v>
      </c>
      <c r="H81" s="216"/>
      <c r="I81" s="216"/>
    </row>
    <row r="82" spans="1:9" ht="15" customHeight="1">
      <c r="A82" s="161">
        <v>2442</v>
      </c>
      <c r="B82" s="162" t="s">
        <v>353</v>
      </c>
      <c r="C82" s="162">
        <v>4</v>
      </c>
      <c r="D82" s="162">
        <v>2</v>
      </c>
      <c r="E82" s="68" t="s">
        <v>622</v>
      </c>
      <c r="F82" s="75" t="s">
        <v>623</v>
      </c>
      <c r="G82" s="217">
        <f t="shared" si="1"/>
        <v>0</v>
      </c>
      <c r="H82" s="216"/>
      <c r="I82" s="216"/>
    </row>
    <row r="83" spans="1:9" ht="15" customHeight="1">
      <c r="A83" s="161">
        <v>2443</v>
      </c>
      <c r="B83" s="162" t="s">
        <v>353</v>
      </c>
      <c r="C83" s="162">
        <v>4</v>
      </c>
      <c r="D83" s="162">
        <v>3</v>
      </c>
      <c r="E83" s="68" t="s">
        <v>624</v>
      </c>
      <c r="F83" s="75" t="s">
        <v>625</v>
      </c>
      <c r="G83" s="217">
        <f t="shared" si="1"/>
        <v>0</v>
      </c>
      <c r="H83" s="216"/>
      <c r="I83" s="216"/>
    </row>
    <row r="84" spans="1:9" ht="15" customHeight="1">
      <c r="A84" s="161">
        <v>2450</v>
      </c>
      <c r="B84" s="62" t="s">
        <v>353</v>
      </c>
      <c r="C84" s="62">
        <v>5</v>
      </c>
      <c r="D84" s="62">
        <v>0</v>
      </c>
      <c r="E84" s="69" t="s">
        <v>49</v>
      </c>
      <c r="F84" s="77" t="s">
        <v>626</v>
      </c>
      <c r="G84" s="217">
        <f t="shared" si="1"/>
        <v>483111</v>
      </c>
      <c r="H84" s="215">
        <f>SUM(H85:H89)</f>
        <v>3200</v>
      </c>
      <c r="I84" s="215">
        <f>SUM(I85:I89)</f>
        <v>479911</v>
      </c>
    </row>
    <row r="85" spans="1:9" ht="15" customHeight="1">
      <c r="A85" s="161">
        <v>2451</v>
      </c>
      <c r="B85" s="162" t="s">
        <v>353</v>
      </c>
      <c r="C85" s="162">
        <v>5</v>
      </c>
      <c r="D85" s="162">
        <v>1</v>
      </c>
      <c r="E85" s="68" t="s">
        <v>627</v>
      </c>
      <c r="F85" s="75" t="s">
        <v>628</v>
      </c>
      <c r="G85" s="217">
        <f t="shared" si="1"/>
        <v>467674</v>
      </c>
      <c r="H85" s="216">
        <v>3200</v>
      </c>
      <c r="I85" s="216">
        <v>464474</v>
      </c>
    </row>
    <row r="86" spans="1:9" ht="15" customHeight="1">
      <c r="A86" s="161">
        <v>2452</v>
      </c>
      <c r="B86" s="162" t="s">
        <v>353</v>
      </c>
      <c r="C86" s="162">
        <v>5</v>
      </c>
      <c r="D86" s="162">
        <v>2</v>
      </c>
      <c r="E86" s="68" t="s">
        <v>629</v>
      </c>
      <c r="F86" s="75" t="s">
        <v>630</v>
      </c>
      <c r="G86" s="217">
        <f t="shared" si="1"/>
        <v>0</v>
      </c>
      <c r="H86" s="216"/>
      <c r="I86" s="216"/>
    </row>
    <row r="87" spans="1:9" ht="15" customHeight="1">
      <c r="A87" s="161">
        <v>2453</v>
      </c>
      <c r="B87" s="162" t="s">
        <v>353</v>
      </c>
      <c r="C87" s="162">
        <v>5</v>
      </c>
      <c r="D87" s="162">
        <v>3</v>
      </c>
      <c r="E87" s="68" t="s">
        <v>631</v>
      </c>
      <c r="F87" s="75" t="s">
        <v>632</v>
      </c>
      <c r="G87" s="217">
        <f t="shared" si="1"/>
        <v>0</v>
      </c>
      <c r="H87" s="216"/>
      <c r="I87" s="216"/>
    </row>
    <row r="88" spans="1:9" ht="15" customHeight="1">
      <c r="A88" s="161">
        <v>2454</v>
      </c>
      <c r="B88" s="162" t="s">
        <v>353</v>
      </c>
      <c r="C88" s="162">
        <v>5</v>
      </c>
      <c r="D88" s="162">
        <v>4</v>
      </c>
      <c r="E88" s="68" t="s">
        <v>633</v>
      </c>
      <c r="F88" s="75" t="s">
        <v>634</v>
      </c>
      <c r="G88" s="217">
        <f t="shared" si="1"/>
        <v>0</v>
      </c>
      <c r="H88" s="216"/>
      <c r="I88" s="216"/>
    </row>
    <row r="89" spans="1:9" ht="15" customHeight="1">
      <c r="A89" s="161">
        <v>2455</v>
      </c>
      <c r="B89" s="162" t="s">
        <v>353</v>
      </c>
      <c r="C89" s="162">
        <v>5</v>
      </c>
      <c r="D89" s="162">
        <v>5</v>
      </c>
      <c r="E89" s="68" t="s">
        <v>635</v>
      </c>
      <c r="F89" s="75" t="s">
        <v>636</v>
      </c>
      <c r="G89" s="217">
        <f t="shared" si="1"/>
        <v>15437</v>
      </c>
      <c r="H89" s="216"/>
      <c r="I89" s="216">
        <v>15437</v>
      </c>
    </row>
    <row r="90" spans="1:9" ht="15" customHeight="1">
      <c r="A90" s="161">
        <v>2460</v>
      </c>
      <c r="B90" s="62" t="s">
        <v>353</v>
      </c>
      <c r="C90" s="62">
        <v>6</v>
      </c>
      <c r="D90" s="62">
        <v>0</v>
      </c>
      <c r="E90" s="69" t="s">
        <v>50</v>
      </c>
      <c r="F90" s="70" t="s">
        <v>637</v>
      </c>
      <c r="G90" s="217">
        <f t="shared" si="1"/>
        <v>0</v>
      </c>
      <c r="H90" s="215">
        <f>SUM(H91)</f>
        <v>0</v>
      </c>
      <c r="I90" s="215">
        <f>SUM(I91)</f>
        <v>0</v>
      </c>
    </row>
    <row r="91" spans="1:9" ht="15" customHeight="1">
      <c r="A91" s="161">
        <v>2461</v>
      </c>
      <c r="B91" s="162" t="s">
        <v>353</v>
      </c>
      <c r="C91" s="162">
        <v>6</v>
      </c>
      <c r="D91" s="162">
        <v>1</v>
      </c>
      <c r="E91" s="68" t="s">
        <v>638</v>
      </c>
      <c r="F91" s="75" t="s">
        <v>637</v>
      </c>
      <c r="G91" s="217">
        <f t="shared" si="1"/>
        <v>0</v>
      </c>
      <c r="H91" s="216"/>
      <c r="I91" s="216"/>
    </row>
    <row r="92" spans="1:9" ht="15" customHeight="1">
      <c r="A92" s="161">
        <v>2470</v>
      </c>
      <c r="B92" s="62" t="s">
        <v>353</v>
      </c>
      <c r="C92" s="62">
        <v>7</v>
      </c>
      <c r="D92" s="62">
        <v>0</v>
      </c>
      <c r="E92" s="69" t="s">
        <v>51</v>
      </c>
      <c r="F92" s="77" t="s">
        <v>639</v>
      </c>
      <c r="G92" s="217">
        <f t="shared" si="1"/>
        <v>0</v>
      </c>
      <c r="H92" s="215">
        <f>SUM(H93:H96)</f>
        <v>0</v>
      </c>
      <c r="I92" s="215">
        <f>SUM(I93:I96)</f>
        <v>0</v>
      </c>
    </row>
    <row r="93" spans="1:9" ht="24.75" customHeight="1">
      <c r="A93" s="161">
        <v>2471</v>
      </c>
      <c r="B93" s="162" t="s">
        <v>353</v>
      </c>
      <c r="C93" s="162">
        <v>7</v>
      </c>
      <c r="D93" s="162">
        <v>1</v>
      </c>
      <c r="E93" s="68" t="s">
        <v>640</v>
      </c>
      <c r="F93" s="75" t="s">
        <v>641</v>
      </c>
      <c r="G93" s="217">
        <f t="shared" si="1"/>
        <v>0</v>
      </c>
      <c r="H93" s="216"/>
      <c r="I93" s="216"/>
    </row>
    <row r="94" spans="1:9" ht="16.5" customHeight="1">
      <c r="A94" s="161">
        <v>2472</v>
      </c>
      <c r="B94" s="162" t="s">
        <v>353</v>
      </c>
      <c r="C94" s="162">
        <v>7</v>
      </c>
      <c r="D94" s="162">
        <v>2</v>
      </c>
      <c r="E94" s="68" t="s">
        <v>642</v>
      </c>
      <c r="F94" s="78" t="s">
        <v>643</v>
      </c>
      <c r="G94" s="217">
        <f t="shared" si="1"/>
        <v>0</v>
      </c>
      <c r="H94" s="216"/>
      <c r="I94" s="216"/>
    </row>
    <row r="95" spans="1:9" ht="16.5" customHeight="1">
      <c r="A95" s="161">
        <v>2473</v>
      </c>
      <c r="B95" s="162" t="s">
        <v>353</v>
      </c>
      <c r="C95" s="162">
        <v>7</v>
      </c>
      <c r="D95" s="162">
        <v>3</v>
      </c>
      <c r="E95" s="68" t="s">
        <v>644</v>
      </c>
      <c r="F95" s="75" t="s">
        <v>645</v>
      </c>
      <c r="G95" s="217">
        <f t="shared" si="1"/>
        <v>0</v>
      </c>
      <c r="H95" s="216"/>
      <c r="I95" s="216"/>
    </row>
    <row r="96" spans="1:9" ht="16.5" customHeight="1">
      <c r="A96" s="161">
        <v>2474</v>
      </c>
      <c r="B96" s="162" t="s">
        <v>353</v>
      </c>
      <c r="C96" s="162">
        <v>7</v>
      </c>
      <c r="D96" s="162">
        <v>4</v>
      </c>
      <c r="E96" s="68" t="s">
        <v>646</v>
      </c>
      <c r="F96" s="71" t="s">
        <v>647</v>
      </c>
      <c r="G96" s="217">
        <f t="shared" si="1"/>
        <v>0</v>
      </c>
      <c r="H96" s="216"/>
      <c r="I96" s="216"/>
    </row>
    <row r="97" spans="1:9" ht="36.75" customHeight="1">
      <c r="A97" s="161">
        <v>2480</v>
      </c>
      <c r="B97" s="62" t="s">
        <v>353</v>
      </c>
      <c r="C97" s="62">
        <v>8</v>
      </c>
      <c r="D97" s="62">
        <v>0</v>
      </c>
      <c r="E97" s="69" t="s">
        <v>52</v>
      </c>
      <c r="F97" s="70" t="s">
        <v>648</v>
      </c>
      <c r="G97" s="217">
        <f t="shared" si="1"/>
        <v>0</v>
      </c>
      <c r="H97" s="215">
        <f>SUM(H98:H104)</f>
        <v>0</v>
      </c>
      <c r="I97" s="215">
        <f>SUM(I98:I104)</f>
        <v>0</v>
      </c>
    </row>
    <row r="98" spans="1:9" ht="38.25" customHeight="1">
      <c r="A98" s="161">
        <v>2481</v>
      </c>
      <c r="B98" s="162" t="s">
        <v>353</v>
      </c>
      <c r="C98" s="162">
        <v>8</v>
      </c>
      <c r="D98" s="162">
        <v>1</v>
      </c>
      <c r="E98" s="68" t="s">
        <v>649</v>
      </c>
      <c r="F98" s="75" t="s">
        <v>650</v>
      </c>
      <c r="G98" s="217">
        <f t="shared" si="1"/>
        <v>0</v>
      </c>
      <c r="H98" s="216"/>
      <c r="I98" s="216"/>
    </row>
    <row r="99" spans="1:9" ht="36.75" customHeight="1">
      <c r="A99" s="161">
        <v>2482</v>
      </c>
      <c r="B99" s="162" t="s">
        <v>353</v>
      </c>
      <c r="C99" s="162">
        <v>8</v>
      </c>
      <c r="D99" s="162">
        <v>2</v>
      </c>
      <c r="E99" s="68" t="s">
        <v>651</v>
      </c>
      <c r="F99" s="75" t="s">
        <v>652</v>
      </c>
      <c r="G99" s="217">
        <f t="shared" si="1"/>
        <v>0</v>
      </c>
      <c r="H99" s="216"/>
      <c r="I99" s="216"/>
    </row>
    <row r="100" spans="1:9" ht="36">
      <c r="A100" s="161">
        <v>2483</v>
      </c>
      <c r="B100" s="162" t="s">
        <v>353</v>
      </c>
      <c r="C100" s="162">
        <v>8</v>
      </c>
      <c r="D100" s="162">
        <v>3</v>
      </c>
      <c r="E100" s="68" t="s">
        <v>653</v>
      </c>
      <c r="F100" s="75" t="s">
        <v>654</v>
      </c>
      <c r="G100" s="217">
        <f t="shared" si="1"/>
        <v>0</v>
      </c>
      <c r="H100" s="216"/>
      <c r="I100" s="216"/>
    </row>
    <row r="101" spans="1:9" ht="36.75" customHeight="1">
      <c r="A101" s="161">
        <v>2484</v>
      </c>
      <c r="B101" s="162" t="s">
        <v>353</v>
      </c>
      <c r="C101" s="162">
        <v>8</v>
      </c>
      <c r="D101" s="162">
        <v>4</v>
      </c>
      <c r="E101" s="68" t="s">
        <v>655</v>
      </c>
      <c r="F101" s="75" t="s">
        <v>656</v>
      </c>
      <c r="G101" s="217">
        <f t="shared" si="1"/>
        <v>0</v>
      </c>
      <c r="H101" s="216"/>
      <c r="I101" s="216"/>
    </row>
    <row r="102" spans="1:9" ht="28.5">
      <c r="A102" s="161">
        <v>2485</v>
      </c>
      <c r="B102" s="162" t="s">
        <v>353</v>
      </c>
      <c r="C102" s="162">
        <v>8</v>
      </c>
      <c r="D102" s="162">
        <v>5</v>
      </c>
      <c r="E102" s="68" t="s">
        <v>657</v>
      </c>
      <c r="F102" s="75" t="s">
        <v>658</v>
      </c>
      <c r="G102" s="217">
        <f t="shared" si="1"/>
        <v>0</v>
      </c>
      <c r="H102" s="216"/>
      <c r="I102" s="216"/>
    </row>
    <row r="103" spans="1:9" ht="27" customHeight="1">
      <c r="A103" s="161">
        <v>2486</v>
      </c>
      <c r="B103" s="162" t="s">
        <v>353</v>
      </c>
      <c r="C103" s="162">
        <v>8</v>
      </c>
      <c r="D103" s="162">
        <v>6</v>
      </c>
      <c r="E103" s="68" t="s">
        <v>659</v>
      </c>
      <c r="F103" s="75" t="s">
        <v>660</v>
      </c>
      <c r="G103" s="217">
        <f t="shared" si="1"/>
        <v>0</v>
      </c>
      <c r="H103" s="216"/>
      <c r="I103" s="216"/>
    </row>
    <row r="104" spans="1:9" ht="27" customHeight="1">
      <c r="A104" s="161">
        <v>2487</v>
      </c>
      <c r="B104" s="162" t="s">
        <v>353</v>
      </c>
      <c r="C104" s="162">
        <v>8</v>
      </c>
      <c r="D104" s="162">
        <v>7</v>
      </c>
      <c r="E104" s="68" t="s">
        <v>661</v>
      </c>
      <c r="F104" s="75" t="s">
        <v>662</v>
      </c>
      <c r="G104" s="217">
        <f t="shared" si="1"/>
        <v>0</v>
      </c>
      <c r="H104" s="216"/>
      <c r="I104" s="216"/>
    </row>
    <row r="105" spans="1:9" ht="27" customHeight="1">
      <c r="A105" s="161">
        <v>2490</v>
      </c>
      <c r="B105" s="62" t="s">
        <v>353</v>
      </c>
      <c r="C105" s="62">
        <v>9</v>
      </c>
      <c r="D105" s="62">
        <v>0</v>
      </c>
      <c r="E105" s="69" t="s">
        <v>53</v>
      </c>
      <c r="F105" s="70" t="s">
        <v>664</v>
      </c>
      <c r="G105" s="217">
        <f t="shared" si="1"/>
        <v>-802406.2</v>
      </c>
      <c r="H105" s="215">
        <f>SUM(H106)</f>
        <v>0</v>
      </c>
      <c r="I105" s="215">
        <f>SUM(I106)</f>
        <v>-802406.2</v>
      </c>
    </row>
    <row r="106" spans="1:9" ht="27" customHeight="1">
      <c r="A106" s="161">
        <v>2491</v>
      </c>
      <c r="B106" s="162" t="s">
        <v>353</v>
      </c>
      <c r="C106" s="162">
        <v>9</v>
      </c>
      <c r="D106" s="162">
        <v>1</v>
      </c>
      <c r="E106" s="68" t="s">
        <v>663</v>
      </c>
      <c r="F106" s="75" t="s">
        <v>665</v>
      </c>
      <c r="G106" s="217">
        <f t="shared" si="1"/>
        <v>-802406.2</v>
      </c>
      <c r="H106" s="216"/>
      <c r="I106" s="216">
        <v>-802406.2</v>
      </c>
    </row>
    <row r="107" spans="1:9" s="39" customFormat="1" ht="25.5" customHeight="1">
      <c r="A107" s="161">
        <v>2500</v>
      </c>
      <c r="B107" s="62" t="s">
        <v>355</v>
      </c>
      <c r="C107" s="62">
        <v>0</v>
      </c>
      <c r="D107" s="62">
        <v>0</v>
      </c>
      <c r="E107" s="173" t="s">
        <v>779</v>
      </c>
      <c r="F107" s="76" t="s">
        <v>666</v>
      </c>
      <c r="G107" s="217">
        <f t="shared" si="1"/>
        <v>355206</v>
      </c>
      <c r="H107" s="215">
        <f>SUM(H108+H110+H112+H114+H116+H118)</f>
        <v>89662</v>
      </c>
      <c r="I107" s="215">
        <f>SUM(I108+I110+I112+I114+I116+I118)</f>
        <v>265544</v>
      </c>
    </row>
    <row r="108" spans="1:9" ht="16.5" customHeight="1">
      <c r="A108" s="161">
        <v>2510</v>
      </c>
      <c r="B108" s="62" t="s">
        <v>355</v>
      </c>
      <c r="C108" s="62">
        <v>1</v>
      </c>
      <c r="D108" s="62">
        <v>0</v>
      </c>
      <c r="E108" s="69" t="s">
        <v>54</v>
      </c>
      <c r="F108" s="70" t="s">
        <v>668</v>
      </c>
      <c r="G108" s="217">
        <f t="shared" si="1"/>
        <v>103662</v>
      </c>
      <c r="H108" s="215">
        <f>SUM(H109)</f>
        <v>86662</v>
      </c>
      <c r="I108" s="215">
        <f>SUM(I109)</f>
        <v>17000</v>
      </c>
    </row>
    <row r="109" spans="1:9" ht="16.5" customHeight="1">
      <c r="A109" s="161">
        <v>2511</v>
      </c>
      <c r="B109" s="162" t="s">
        <v>355</v>
      </c>
      <c r="C109" s="162">
        <v>1</v>
      </c>
      <c r="D109" s="162">
        <v>1</v>
      </c>
      <c r="E109" s="68" t="s">
        <v>667</v>
      </c>
      <c r="F109" s="75" t="s">
        <v>669</v>
      </c>
      <c r="G109" s="217">
        <f t="shared" si="1"/>
        <v>103662</v>
      </c>
      <c r="H109" s="216">
        <v>86662</v>
      </c>
      <c r="I109" s="216">
        <v>17000</v>
      </c>
    </row>
    <row r="110" spans="1:9" ht="16.5" customHeight="1">
      <c r="A110" s="161">
        <v>2520</v>
      </c>
      <c r="B110" s="62" t="s">
        <v>355</v>
      </c>
      <c r="C110" s="62">
        <v>2</v>
      </c>
      <c r="D110" s="62">
        <v>0</v>
      </c>
      <c r="E110" s="69" t="s">
        <v>55</v>
      </c>
      <c r="F110" s="70" t="s">
        <v>670</v>
      </c>
      <c r="G110" s="217">
        <f t="shared" si="1"/>
        <v>251544</v>
      </c>
      <c r="H110" s="215">
        <f>SUM(H111)</f>
        <v>3000</v>
      </c>
      <c r="I110" s="215">
        <f>SUM(I111)</f>
        <v>248544</v>
      </c>
    </row>
    <row r="111" spans="1:9" ht="16.5" customHeight="1">
      <c r="A111" s="161">
        <v>2521</v>
      </c>
      <c r="B111" s="162" t="s">
        <v>355</v>
      </c>
      <c r="C111" s="162">
        <v>2</v>
      </c>
      <c r="D111" s="162">
        <v>1</v>
      </c>
      <c r="E111" s="68" t="s">
        <v>671</v>
      </c>
      <c r="F111" s="75" t="s">
        <v>672</v>
      </c>
      <c r="G111" s="217">
        <f t="shared" si="1"/>
        <v>251544</v>
      </c>
      <c r="H111" s="216">
        <v>3000</v>
      </c>
      <c r="I111" s="216">
        <v>248544</v>
      </c>
    </row>
    <row r="112" spans="1:9" ht="25.5" customHeight="1">
      <c r="A112" s="161">
        <v>2530</v>
      </c>
      <c r="B112" s="62" t="s">
        <v>355</v>
      </c>
      <c r="C112" s="62">
        <v>3</v>
      </c>
      <c r="D112" s="62">
        <v>0</v>
      </c>
      <c r="E112" s="69" t="s">
        <v>56</v>
      </c>
      <c r="F112" s="70" t="s">
        <v>674</v>
      </c>
      <c r="G112" s="217">
        <f t="shared" si="1"/>
        <v>0</v>
      </c>
      <c r="H112" s="215">
        <f>SUM(H113)</f>
        <v>0</v>
      </c>
      <c r="I112" s="215">
        <f>SUM(I113)</f>
        <v>0</v>
      </c>
    </row>
    <row r="113" spans="1:9" ht="16.5" customHeight="1">
      <c r="A113" s="161">
        <v>2531</v>
      </c>
      <c r="B113" s="162" t="s">
        <v>355</v>
      </c>
      <c r="C113" s="162">
        <v>3</v>
      </c>
      <c r="D113" s="162">
        <v>1</v>
      </c>
      <c r="E113" s="68" t="s">
        <v>673</v>
      </c>
      <c r="F113" s="75" t="s">
        <v>675</v>
      </c>
      <c r="G113" s="217">
        <f t="shared" si="1"/>
        <v>0</v>
      </c>
      <c r="H113" s="216"/>
      <c r="I113" s="216"/>
    </row>
    <row r="114" spans="1:9" ht="27.75" customHeight="1">
      <c r="A114" s="161">
        <v>2540</v>
      </c>
      <c r="B114" s="62" t="s">
        <v>355</v>
      </c>
      <c r="C114" s="62">
        <v>4</v>
      </c>
      <c r="D114" s="62">
        <v>0</v>
      </c>
      <c r="E114" s="69" t="s">
        <v>57</v>
      </c>
      <c r="F114" s="70" t="s">
        <v>677</v>
      </c>
      <c r="G114" s="217">
        <f t="shared" si="1"/>
        <v>0</v>
      </c>
      <c r="H114" s="215">
        <f>SUM(H115)</f>
        <v>0</v>
      </c>
      <c r="I114" s="215">
        <f>SUM(I115)</f>
        <v>0</v>
      </c>
    </row>
    <row r="115" spans="1:9" ht="27" customHeight="1">
      <c r="A115" s="161">
        <v>2541</v>
      </c>
      <c r="B115" s="162" t="s">
        <v>355</v>
      </c>
      <c r="C115" s="162">
        <v>4</v>
      </c>
      <c r="D115" s="162">
        <v>1</v>
      </c>
      <c r="E115" s="68" t="s">
        <v>676</v>
      </c>
      <c r="F115" s="75" t="s">
        <v>678</v>
      </c>
      <c r="G115" s="217">
        <f t="shared" si="1"/>
        <v>0</v>
      </c>
      <c r="H115" s="216"/>
      <c r="I115" s="216"/>
    </row>
    <row r="116" spans="1:9" ht="39.75" customHeight="1">
      <c r="A116" s="161">
        <v>2550</v>
      </c>
      <c r="B116" s="62" t="s">
        <v>355</v>
      </c>
      <c r="C116" s="62">
        <v>5</v>
      </c>
      <c r="D116" s="62">
        <v>0</v>
      </c>
      <c r="E116" s="69" t="s">
        <v>58</v>
      </c>
      <c r="F116" s="70" t="s">
        <v>680</v>
      </c>
      <c r="G116" s="217">
        <f t="shared" si="1"/>
        <v>0</v>
      </c>
      <c r="H116" s="215">
        <f>SUM(H117)</f>
        <v>0</v>
      </c>
      <c r="I116" s="215">
        <f>SUM(I117)</f>
        <v>0</v>
      </c>
    </row>
    <row r="117" spans="1:9" ht="27" customHeight="1">
      <c r="A117" s="161">
        <v>2551</v>
      </c>
      <c r="B117" s="162" t="s">
        <v>355</v>
      </c>
      <c r="C117" s="162">
        <v>5</v>
      </c>
      <c r="D117" s="162">
        <v>1</v>
      </c>
      <c r="E117" s="68" t="s">
        <v>679</v>
      </c>
      <c r="F117" s="75" t="s">
        <v>681</v>
      </c>
      <c r="G117" s="217">
        <f t="shared" si="1"/>
        <v>0</v>
      </c>
      <c r="H117" s="216"/>
      <c r="I117" s="216"/>
    </row>
    <row r="118" spans="1:9" ht="27" customHeight="1">
      <c r="A118" s="161">
        <v>2560</v>
      </c>
      <c r="B118" s="62" t="s">
        <v>355</v>
      </c>
      <c r="C118" s="62">
        <v>6</v>
      </c>
      <c r="D118" s="62">
        <v>0</v>
      </c>
      <c r="E118" s="69" t="s">
        <v>59</v>
      </c>
      <c r="F118" s="70" t="s">
        <v>683</v>
      </c>
      <c r="G118" s="217">
        <f t="shared" si="1"/>
        <v>0</v>
      </c>
      <c r="H118" s="215">
        <f>SUM(H119)</f>
        <v>0</v>
      </c>
      <c r="I118" s="215">
        <f>SUM(I119)</f>
        <v>0</v>
      </c>
    </row>
    <row r="119" spans="1:9" ht="27" customHeight="1">
      <c r="A119" s="161">
        <v>2561</v>
      </c>
      <c r="B119" s="162" t="s">
        <v>355</v>
      </c>
      <c r="C119" s="162">
        <v>6</v>
      </c>
      <c r="D119" s="162">
        <v>1</v>
      </c>
      <c r="E119" s="68" t="s">
        <v>682</v>
      </c>
      <c r="F119" s="75" t="s">
        <v>684</v>
      </c>
      <c r="G119" s="217">
        <f t="shared" si="1"/>
        <v>0</v>
      </c>
      <c r="H119" s="216"/>
      <c r="I119" s="216"/>
    </row>
    <row r="120" spans="1:9" s="39" customFormat="1" ht="27" customHeight="1">
      <c r="A120" s="161">
        <v>2600</v>
      </c>
      <c r="B120" s="62" t="s">
        <v>356</v>
      </c>
      <c r="C120" s="62">
        <v>0</v>
      </c>
      <c r="D120" s="62">
        <v>0</v>
      </c>
      <c r="E120" s="173" t="s">
        <v>774</v>
      </c>
      <c r="F120" s="76" t="s">
        <v>685</v>
      </c>
      <c r="G120" s="217">
        <f t="shared" si="1"/>
        <v>141614</v>
      </c>
      <c r="H120" s="215">
        <f>SUM(H121+H123+H125+H127+H129+H131)</f>
        <v>47571</v>
      </c>
      <c r="I120" s="215">
        <f>SUM(I121+I123+I125+I127+I129+I131)</f>
        <v>94043</v>
      </c>
    </row>
    <row r="121" spans="1:9" ht="14.25" customHeight="1">
      <c r="A121" s="161">
        <v>2610</v>
      </c>
      <c r="B121" s="62" t="s">
        <v>356</v>
      </c>
      <c r="C121" s="62">
        <v>1</v>
      </c>
      <c r="D121" s="62">
        <v>0</v>
      </c>
      <c r="E121" s="69" t="s">
        <v>60</v>
      </c>
      <c r="F121" s="70" t="s">
        <v>686</v>
      </c>
      <c r="G121" s="217">
        <f t="shared" si="1"/>
        <v>0</v>
      </c>
      <c r="H121" s="215">
        <f>SUM(H122)</f>
        <v>0</v>
      </c>
      <c r="I121" s="215">
        <f>SUM(I122)</f>
        <v>0</v>
      </c>
    </row>
    <row r="122" spans="1:9" ht="14.25" customHeight="1">
      <c r="A122" s="161">
        <v>2611</v>
      </c>
      <c r="B122" s="162" t="s">
        <v>356</v>
      </c>
      <c r="C122" s="162">
        <v>1</v>
      </c>
      <c r="D122" s="162">
        <v>1</v>
      </c>
      <c r="E122" s="68" t="s">
        <v>687</v>
      </c>
      <c r="F122" s="75" t="s">
        <v>688</v>
      </c>
      <c r="G122" s="217">
        <f t="shared" si="1"/>
        <v>0</v>
      </c>
      <c r="H122" s="216"/>
      <c r="I122" s="216"/>
    </row>
    <row r="123" spans="1:9" ht="14.25" customHeight="1">
      <c r="A123" s="161">
        <v>2620</v>
      </c>
      <c r="B123" s="62" t="s">
        <v>356</v>
      </c>
      <c r="C123" s="62">
        <v>2</v>
      </c>
      <c r="D123" s="62">
        <v>0</v>
      </c>
      <c r="E123" s="69" t="s">
        <v>61</v>
      </c>
      <c r="F123" s="70" t="s">
        <v>690</v>
      </c>
      <c r="G123" s="217">
        <f t="shared" si="1"/>
        <v>0</v>
      </c>
      <c r="H123" s="215">
        <f>SUM(H124)</f>
        <v>0</v>
      </c>
      <c r="I123" s="215">
        <f>SUM(I124)</f>
        <v>0</v>
      </c>
    </row>
    <row r="124" spans="1:9" ht="14.25" customHeight="1">
      <c r="A124" s="161">
        <v>2621</v>
      </c>
      <c r="B124" s="162" t="s">
        <v>356</v>
      </c>
      <c r="C124" s="162">
        <v>2</v>
      </c>
      <c r="D124" s="162">
        <v>1</v>
      </c>
      <c r="E124" s="68" t="s">
        <v>689</v>
      </c>
      <c r="F124" s="75" t="s">
        <v>691</v>
      </c>
      <c r="G124" s="217">
        <f t="shared" si="1"/>
        <v>0</v>
      </c>
      <c r="H124" s="216"/>
      <c r="I124" s="216"/>
    </row>
    <row r="125" spans="1:9" ht="14.25" customHeight="1">
      <c r="A125" s="161">
        <v>2630</v>
      </c>
      <c r="B125" s="62" t="s">
        <v>356</v>
      </c>
      <c r="C125" s="62">
        <v>3</v>
      </c>
      <c r="D125" s="62">
        <v>0</v>
      </c>
      <c r="E125" s="69" t="s">
        <v>62</v>
      </c>
      <c r="F125" s="70" t="s">
        <v>692</v>
      </c>
      <c r="G125" s="217">
        <f t="shared" si="1"/>
        <v>30733</v>
      </c>
      <c r="H125" s="215">
        <f>SUM(H126)</f>
        <v>2000</v>
      </c>
      <c r="I125" s="215">
        <f>SUM(I126)</f>
        <v>28733</v>
      </c>
    </row>
    <row r="126" spans="1:9" ht="14.25" customHeight="1">
      <c r="A126" s="161">
        <v>2631</v>
      </c>
      <c r="B126" s="162" t="s">
        <v>356</v>
      </c>
      <c r="C126" s="162">
        <v>3</v>
      </c>
      <c r="D126" s="162">
        <v>1</v>
      </c>
      <c r="E126" s="68" t="s">
        <v>693</v>
      </c>
      <c r="F126" s="79" t="s">
        <v>694</v>
      </c>
      <c r="G126" s="217">
        <f t="shared" si="1"/>
        <v>30733</v>
      </c>
      <c r="H126" s="216">
        <v>2000</v>
      </c>
      <c r="I126" s="216">
        <v>28733</v>
      </c>
    </row>
    <row r="127" spans="1:9" ht="14.25" customHeight="1">
      <c r="A127" s="161">
        <v>2640</v>
      </c>
      <c r="B127" s="62" t="s">
        <v>356</v>
      </c>
      <c r="C127" s="62">
        <v>4</v>
      </c>
      <c r="D127" s="62">
        <v>0</v>
      </c>
      <c r="E127" s="69" t="s">
        <v>63</v>
      </c>
      <c r="F127" s="70" t="s">
        <v>695</v>
      </c>
      <c r="G127" s="217">
        <f t="shared" si="1"/>
        <v>78510</v>
      </c>
      <c r="H127" s="215">
        <f>SUM(H128)</f>
        <v>13200</v>
      </c>
      <c r="I127" s="215">
        <f>SUM(I128)</f>
        <v>65310</v>
      </c>
    </row>
    <row r="128" spans="1:9" ht="14.25" customHeight="1">
      <c r="A128" s="161">
        <v>2641</v>
      </c>
      <c r="B128" s="162" t="s">
        <v>356</v>
      </c>
      <c r="C128" s="162">
        <v>4</v>
      </c>
      <c r="D128" s="162">
        <v>1</v>
      </c>
      <c r="E128" s="68" t="s">
        <v>696</v>
      </c>
      <c r="F128" s="75" t="s">
        <v>697</v>
      </c>
      <c r="G128" s="217">
        <f t="shared" si="1"/>
        <v>78510</v>
      </c>
      <c r="H128" s="215">
        <v>13200</v>
      </c>
      <c r="I128" s="216">
        <v>65310</v>
      </c>
    </row>
    <row r="129" spans="1:9" ht="38.25" customHeight="1">
      <c r="A129" s="161">
        <v>2650</v>
      </c>
      <c r="B129" s="62" t="s">
        <v>356</v>
      </c>
      <c r="C129" s="62">
        <v>5</v>
      </c>
      <c r="D129" s="62">
        <v>0</v>
      </c>
      <c r="E129" s="69" t="s">
        <v>64</v>
      </c>
      <c r="F129" s="70" t="s">
        <v>702</v>
      </c>
      <c r="G129" s="217">
        <f t="shared" si="1"/>
        <v>0</v>
      </c>
      <c r="H129" s="215">
        <f>SUM(H130)</f>
        <v>0</v>
      </c>
      <c r="I129" s="215">
        <f>SUM(I130)</f>
        <v>0</v>
      </c>
    </row>
    <row r="130" spans="1:9" ht="39" customHeight="1">
      <c r="A130" s="161">
        <v>2651</v>
      </c>
      <c r="B130" s="162" t="s">
        <v>356</v>
      </c>
      <c r="C130" s="162">
        <v>5</v>
      </c>
      <c r="D130" s="162">
        <v>1</v>
      </c>
      <c r="E130" s="68" t="s">
        <v>701</v>
      </c>
      <c r="F130" s="75" t="s">
        <v>703</v>
      </c>
      <c r="G130" s="217">
        <f t="shared" si="1"/>
        <v>0</v>
      </c>
      <c r="H130" s="216"/>
      <c r="I130" s="216"/>
    </row>
    <row r="131" spans="1:9" ht="38.25" customHeight="1">
      <c r="A131" s="161">
        <v>2660</v>
      </c>
      <c r="B131" s="62" t="s">
        <v>356</v>
      </c>
      <c r="C131" s="62">
        <v>6</v>
      </c>
      <c r="D131" s="62">
        <v>0</v>
      </c>
      <c r="E131" s="69" t="s">
        <v>65</v>
      </c>
      <c r="F131" s="77" t="s">
        <v>712</v>
      </c>
      <c r="G131" s="217">
        <f t="shared" si="1"/>
        <v>32371</v>
      </c>
      <c r="H131" s="215">
        <f>SUM(H132)</f>
        <v>32371</v>
      </c>
      <c r="I131" s="215">
        <f>SUM(I132)</f>
        <v>0</v>
      </c>
    </row>
    <row r="132" spans="1:9" ht="26.25" customHeight="1">
      <c r="A132" s="161">
        <v>2661</v>
      </c>
      <c r="B132" s="162" t="s">
        <v>356</v>
      </c>
      <c r="C132" s="162">
        <v>6</v>
      </c>
      <c r="D132" s="162">
        <v>1</v>
      </c>
      <c r="E132" s="68" t="s">
        <v>704</v>
      </c>
      <c r="F132" s="75" t="s">
        <v>713</v>
      </c>
      <c r="G132" s="217">
        <f t="shared" si="1"/>
        <v>32371</v>
      </c>
      <c r="H132" s="216">
        <v>32371</v>
      </c>
      <c r="I132" s="216"/>
    </row>
    <row r="133" spans="1:9" s="39" customFormat="1" ht="14.25" customHeight="1">
      <c r="A133" s="161">
        <v>2700</v>
      </c>
      <c r="B133" s="62" t="s">
        <v>357</v>
      </c>
      <c r="C133" s="62">
        <v>0</v>
      </c>
      <c r="D133" s="62">
        <v>0</v>
      </c>
      <c r="E133" s="173" t="s">
        <v>773</v>
      </c>
      <c r="F133" s="76" t="s">
        <v>714</v>
      </c>
      <c r="G133" s="217">
        <f t="shared" si="1"/>
        <v>0</v>
      </c>
      <c r="H133" s="215">
        <f>SUM(H134+H138+H143+H148+H150+H152)</f>
        <v>0</v>
      </c>
      <c r="I133" s="215">
        <f>SUM(I134+I138+I143+I148+I150+I152)</f>
        <v>0</v>
      </c>
    </row>
    <row r="134" spans="1:9" ht="27" customHeight="1">
      <c r="A134" s="161">
        <v>2710</v>
      </c>
      <c r="B134" s="62" t="s">
        <v>357</v>
      </c>
      <c r="C134" s="62">
        <v>1</v>
      </c>
      <c r="D134" s="62">
        <v>0</v>
      </c>
      <c r="E134" s="69" t="s">
        <v>66</v>
      </c>
      <c r="F134" s="70" t="s">
        <v>715</v>
      </c>
      <c r="G134" s="217">
        <f t="shared" si="1"/>
        <v>0</v>
      </c>
      <c r="H134" s="215">
        <f>SUM(H135:H137)</f>
        <v>0</v>
      </c>
      <c r="I134" s="215">
        <f>SUM(I135:I137)</f>
        <v>0</v>
      </c>
    </row>
    <row r="135" spans="1:9" ht="15" customHeight="1">
      <c r="A135" s="161">
        <v>2711</v>
      </c>
      <c r="B135" s="162" t="s">
        <v>357</v>
      </c>
      <c r="C135" s="162">
        <v>1</v>
      </c>
      <c r="D135" s="162">
        <v>1</v>
      </c>
      <c r="E135" s="68" t="s">
        <v>716</v>
      </c>
      <c r="F135" s="75" t="s">
        <v>717</v>
      </c>
      <c r="G135" s="217">
        <f t="shared" si="1"/>
        <v>0</v>
      </c>
      <c r="H135" s="216"/>
      <c r="I135" s="216"/>
    </row>
    <row r="136" spans="1:9" ht="15" customHeight="1">
      <c r="A136" s="161">
        <v>2712</v>
      </c>
      <c r="B136" s="162" t="s">
        <v>357</v>
      </c>
      <c r="C136" s="162">
        <v>1</v>
      </c>
      <c r="D136" s="162">
        <v>2</v>
      </c>
      <c r="E136" s="68" t="s">
        <v>718</v>
      </c>
      <c r="F136" s="75" t="s">
        <v>719</v>
      </c>
      <c r="G136" s="217">
        <f t="shared" si="1"/>
        <v>0</v>
      </c>
      <c r="H136" s="216"/>
      <c r="I136" s="216"/>
    </row>
    <row r="137" spans="1:9" ht="15" customHeight="1">
      <c r="A137" s="161">
        <v>2713</v>
      </c>
      <c r="B137" s="162" t="s">
        <v>357</v>
      </c>
      <c r="C137" s="162">
        <v>1</v>
      </c>
      <c r="D137" s="162">
        <v>3</v>
      </c>
      <c r="E137" s="68" t="s">
        <v>127</v>
      </c>
      <c r="F137" s="75" t="s">
        <v>720</v>
      </c>
      <c r="G137" s="217">
        <f aca="true" t="shared" si="2" ref="G137:G200">SUM(H137:I137)</f>
        <v>0</v>
      </c>
      <c r="H137" s="216"/>
      <c r="I137" s="216"/>
    </row>
    <row r="138" spans="1:9" ht="24.75" customHeight="1">
      <c r="A138" s="161">
        <v>2720</v>
      </c>
      <c r="B138" s="62" t="s">
        <v>357</v>
      </c>
      <c r="C138" s="62">
        <v>2</v>
      </c>
      <c r="D138" s="62">
        <v>0</v>
      </c>
      <c r="E138" s="69" t="s">
        <v>67</v>
      </c>
      <c r="F138" s="70" t="s">
        <v>721</v>
      </c>
      <c r="G138" s="217">
        <f t="shared" si="2"/>
        <v>0</v>
      </c>
      <c r="H138" s="215">
        <f>SUM(H139:H142)</f>
        <v>0</v>
      </c>
      <c r="I138" s="215">
        <f>SUM(I139:I142)</f>
        <v>0</v>
      </c>
    </row>
    <row r="139" spans="1:9" ht="15" customHeight="1">
      <c r="A139" s="161">
        <v>2721</v>
      </c>
      <c r="B139" s="162" t="s">
        <v>357</v>
      </c>
      <c r="C139" s="162">
        <v>2</v>
      </c>
      <c r="D139" s="162">
        <v>1</v>
      </c>
      <c r="E139" s="68" t="s">
        <v>722</v>
      </c>
      <c r="F139" s="75" t="s">
        <v>723</v>
      </c>
      <c r="G139" s="217">
        <f t="shared" si="2"/>
        <v>0</v>
      </c>
      <c r="H139" s="216"/>
      <c r="I139" s="216"/>
    </row>
    <row r="140" spans="1:9" ht="15" customHeight="1">
      <c r="A140" s="161">
        <v>2722</v>
      </c>
      <c r="B140" s="162" t="s">
        <v>357</v>
      </c>
      <c r="C140" s="162">
        <v>2</v>
      </c>
      <c r="D140" s="162">
        <v>2</v>
      </c>
      <c r="E140" s="68" t="s">
        <v>724</v>
      </c>
      <c r="F140" s="75" t="s">
        <v>725</v>
      </c>
      <c r="G140" s="217">
        <f t="shared" si="2"/>
        <v>0</v>
      </c>
      <c r="H140" s="216"/>
      <c r="I140" s="216"/>
    </row>
    <row r="141" spans="1:9" ht="15" customHeight="1">
      <c r="A141" s="161">
        <v>2723</v>
      </c>
      <c r="B141" s="162" t="s">
        <v>357</v>
      </c>
      <c r="C141" s="162">
        <v>2</v>
      </c>
      <c r="D141" s="162">
        <v>3</v>
      </c>
      <c r="E141" s="68" t="s">
        <v>128</v>
      </c>
      <c r="F141" s="75" t="s">
        <v>726</v>
      </c>
      <c r="G141" s="217">
        <f t="shared" si="2"/>
        <v>0</v>
      </c>
      <c r="H141" s="216"/>
      <c r="I141" s="216"/>
    </row>
    <row r="142" spans="1:9" ht="15" customHeight="1">
      <c r="A142" s="161">
        <v>2724</v>
      </c>
      <c r="B142" s="162" t="s">
        <v>357</v>
      </c>
      <c r="C142" s="162">
        <v>2</v>
      </c>
      <c r="D142" s="162">
        <v>4</v>
      </c>
      <c r="E142" s="68" t="s">
        <v>727</v>
      </c>
      <c r="F142" s="75" t="s">
        <v>728</v>
      </c>
      <c r="G142" s="217">
        <f t="shared" si="2"/>
        <v>0</v>
      </c>
      <c r="H142" s="216"/>
      <c r="I142" s="216"/>
    </row>
    <row r="143" spans="1:9" ht="15" customHeight="1">
      <c r="A143" s="161">
        <v>2730</v>
      </c>
      <c r="B143" s="62" t="s">
        <v>357</v>
      </c>
      <c r="C143" s="62">
        <v>3</v>
      </c>
      <c r="D143" s="62">
        <v>0</v>
      </c>
      <c r="E143" s="69" t="s">
        <v>68</v>
      </c>
      <c r="F143" s="70" t="s">
        <v>730</v>
      </c>
      <c r="G143" s="217">
        <f t="shared" si="2"/>
        <v>0</v>
      </c>
      <c r="H143" s="215">
        <f>SUM(H144:H147)</f>
        <v>0</v>
      </c>
      <c r="I143" s="215">
        <f>SUM(I144:I147)</f>
        <v>0</v>
      </c>
    </row>
    <row r="144" spans="1:9" ht="24.75" customHeight="1">
      <c r="A144" s="161">
        <v>2731</v>
      </c>
      <c r="B144" s="162" t="s">
        <v>357</v>
      </c>
      <c r="C144" s="162">
        <v>3</v>
      </c>
      <c r="D144" s="162">
        <v>1</v>
      </c>
      <c r="E144" s="68" t="s">
        <v>731</v>
      </c>
      <c r="F144" s="71" t="s">
        <v>732</v>
      </c>
      <c r="G144" s="217">
        <f t="shared" si="2"/>
        <v>0</v>
      </c>
      <c r="H144" s="216"/>
      <c r="I144" s="216"/>
    </row>
    <row r="145" spans="1:9" ht="24.75" customHeight="1">
      <c r="A145" s="161">
        <v>2732</v>
      </c>
      <c r="B145" s="162" t="s">
        <v>357</v>
      </c>
      <c r="C145" s="162">
        <v>3</v>
      </c>
      <c r="D145" s="162">
        <v>2</v>
      </c>
      <c r="E145" s="68" t="s">
        <v>733</v>
      </c>
      <c r="F145" s="71" t="s">
        <v>734</v>
      </c>
      <c r="G145" s="217">
        <f t="shared" si="2"/>
        <v>0</v>
      </c>
      <c r="H145" s="216"/>
      <c r="I145" s="216"/>
    </row>
    <row r="146" spans="1:9" ht="24.75" customHeight="1">
      <c r="A146" s="161">
        <v>2733</v>
      </c>
      <c r="B146" s="162" t="s">
        <v>357</v>
      </c>
      <c r="C146" s="162">
        <v>3</v>
      </c>
      <c r="D146" s="162">
        <v>3</v>
      </c>
      <c r="E146" s="68" t="s">
        <v>735</v>
      </c>
      <c r="F146" s="71" t="s">
        <v>736</v>
      </c>
      <c r="G146" s="217">
        <f t="shared" si="2"/>
        <v>0</v>
      </c>
      <c r="H146" s="216"/>
      <c r="I146" s="216"/>
    </row>
    <row r="147" spans="1:9" ht="24.75" customHeight="1">
      <c r="A147" s="161">
        <v>2734</v>
      </c>
      <c r="B147" s="162" t="s">
        <v>357</v>
      </c>
      <c r="C147" s="162">
        <v>3</v>
      </c>
      <c r="D147" s="162">
        <v>4</v>
      </c>
      <c r="E147" s="68" t="s">
        <v>737</v>
      </c>
      <c r="F147" s="71" t="s">
        <v>738</v>
      </c>
      <c r="G147" s="217">
        <f t="shared" si="2"/>
        <v>0</v>
      </c>
      <c r="H147" s="216"/>
      <c r="I147" s="216"/>
    </row>
    <row r="148" spans="1:9" ht="24.75" customHeight="1">
      <c r="A148" s="161">
        <v>2740</v>
      </c>
      <c r="B148" s="62" t="s">
        <v>357</v>
      </c>
      <c r="C148" s="62">
        <v>4</v>
      </c>
      <c r="D148" s="62">
        <v>0</v>
      </c>
      <c r="E148" s="69" t="s">
        <v>69</v>
      </c>
      <c r="F148" s="70" t="s">
        <v>740</v>
      </c>
      <c r="G148" s="217">
        <f t="shared" si="2"/>
        <v>0</v>
      </c>
      <c r="H148" s="215">
        <f>SUM(H149)</f>
        <v>0</v>
      </c>
      <c r="I148" s="215">
        <f>SUM(I149)</f>
        <v>0</v>
      </c>
    </row>
    <row r="149" spans="1:9" ht="16.5" customHeight="1">
      <c r="A149" s="161">
        <v>2741</v>
      </c>
      <c r="B149" s="162" t="s">
        <v>357</v>
      </c>
      <c r="C149" s="162">
        <v>4</v>
      </c>
      <c r="D149" s="162">
        <v>1</v>
      </c>
      <c r="E149" s="68" t="s">
        <v>739</v>
      </c>
      <c r="F149" s="75" t="s">
        <v>741</v>
      </c>
      <c r="G149" s="217">
        <f t="shared" si="2"/>
        <v>0</v>
      </c>
      <c r="H149" s="216"/>
      <c r="I149" s="216"/>
    </row>
    <row r="150" spans="1:9" ht="24.75" customHeight="1">
      <c r="A150" s="161">
        <v>2750</v>
      </c>
      <c r="B150" s="62" t="s">
        <v>357</v>
      </c>
      <c r="C150" s="62">
        <v>5</v>
      </c>
      <c r="D150" s="62">
        <v>0</v>
      </c>
      <c r="E150" s="69" t="s">
        <v>70</v>
      </c>
      <c r="F150" s="70" t="s">
        <v>743</v>
      </c>
      <c r="G150" s="217">
        <f t="shared" si="2"/>
        <v>0</v>
      </c>
      <c r="H150" s="215">
        <f>SUM(H151)</f>
        <v>0</v>
      </c>
      <c r="I150" s="215">
        <f>SUM(I151)</f>
        <v>0</v>
      </c>
    </row>
    <row r="151" spans="1:9" ht="24">
      <c r="A151" s="161">
        <v>2751</v>
      </c>
      <c r="B151" s="162" t="s">
        <v>357</v>
      </c>
      <c r="C151" s="162">
        <v>5</v>
      </c>
      <c r="D151" s="162">
        <v>1</v>
      </c>
      <c r="E151" s="68" t="s">
        <v>742</v>
      </c>
      <c r="F151" s="75" t="s">
        <v>743</v>
      </c>
      <c r="G151" s="217">
        <f t="shared" si="2"/>
        <v>0</v>
      </c>
      <c r="H151" s="216"/>
      <c r="I151" s="216"/>
    </row>
    <row r="152" spans="1:9" ht="27.75" customHeight="1">
      <c r="A152" s="161">
        <v>2760</v>
      </c>
      <c r="B152" s="62" t="s">
        <v>357</v>
      </c>
      <c r="C152" s="62">
        <v>6</v>
      </c>
      <c r="D152" s="62">
        <v>0</v>
      </c>
      <c r="E152" s="69" t="s">
        <v>71</v>
      </c>
      <c r="F152" s="70" t="s">
        <v>745</v>
      </c>
      <c r="G152" s="217">
        <f t="shared" si="2"/>
        <v>0</v>
      </c>
      <c r="H152" s="215">
        <f>SUM(H153:H154)</f>
        <v>0</v>
      </c>
      <c r="I152" s="215">
        <f>SUM(I153:I154)</f>
        <v>0</v>
      </c>
    </row>
    <row r="153" spans="1:9" ht="24">
      <c r="A153" s="161">
        <v>2761</v>
      </c>
      <c r="B153" s="162" t="s">
        <v>357</v>
      </c>
      <c r="C153" s="162">
        <v>6</v>
      </c>
      <c r="D153" s="162">
        <v>1</v>
      </c>
      <c r="E153" s="68" t="s">
        <v>358</v>
      </c>
      <c r="F153" s="70"/>
      <c r="G153" s="217">
        <f t="shared" si="2"/>
        <v>0</v>
      </c>
      <c r="H153" s="216"/>
      <c r="I153" s="216"/>
    </row>
    <row r="154" spans="1:9" ht="17.25" customHeight="1">
      <c r="A154" s="161">
        <v>2762</v>
      </c>
      <c r="B154" s="162" t="s">
        <v>357</v>
      </c>
      <c r="C154" s="162">
        <v>6</v>
      </c>
      <c r="D154" s="162">
        <v>2</v>
      </c>
      <c r="E154" s="68" t="s">
        <v>744</v>
      </c>
      <c r="F154" s="75" t="s">
        <v>746</v>
      </c>
      <c r="G154" s="217">
        <f t="shared" si="2"/>
        <v>0</v>
      </c>
      <c r="H154" s="216"/>
      <c r="I154" s="216"/>
    </row>
    <row r="155" spans="1:9" s="39" customFormat="1" ht="14.25" customHeight="1">
      <c r="A155" s="161">
        <v>2800</v>
      </c>
      <c r="B155" s="62" t="s">
        <v>359</v>
      </c>
      <c r="C155" s="62">
        <v>0</v>
      </c>
      <c r="D155" s="62">
        <v>0</v>
      </c>
      <c r="E155" s="174" t="s">
        <v>775</v>
      </c>
      <c r="F155" s="76" t="s">
        <v>747</v>
      </c>
      <c r="G155" s="217">
        <f t="shared" si="2"/>
        <v>286802</v>
      </c>
      <c r="H155" s="215">
        <f>SUM(H156+H158+H166+H170+H174+H176)</f>
        <v>55789</v>
      </c>
      <c r="I155" s="215">
        <f>SUM(I156+I158+I166+I170+I174+I176)</f>
        <v>231013</v>
      </c>
    </row>
    <row r="156" spans="1:9" ht="15" customHeight="1">
      <c r="A156" s="161">
        <v>2810</v>
      </c>
      <c r="B156" s="162" t="s">
        <v>359</v>
      </c>
      <c r="C156" s="162">
        <v>1</v>
      </c>
      <c r="D156" s="162">
        <v>0</v>
      </c>
      <c r="E156" s="69" t="s">
        <v>72</v>
      </c>
      <c r="F156" s="70" t="s">
        <v>749</v>
      </c>
      <c r="G156" s="217">
        <f t="shared" si="2"/>
        <v>0</v>
      </c>
      <c r="H156" s="215">
        <f>SUM(H157)</f>
        <v>0</v>
      </c>
      <c r="I156" s="215">
        <f>SUM(I157)</f>
        <v>0</v>
      </c>
    </row>
    <row r="157" spans="1:9" ht="14.25" customHeight="1">
      <c r="A157" s="161">
        <v>2811</v>
      </c>
      <c r="B157" s="162" t="s">
        <v>359</v>
      </c>
      <c r="C157" s="162">
        <v>1</v>
      </c>
      <c r="D157" s="162">
        <v>1</v>
      </c>
      <c r="E157" s="68" t="s">
        <v>748</v>
      </c>
      <c r="F157" s="75" t="s">
        <v>750</v>
      </c>
      <c r="G157" s="217">
        <f t="shared" si="2"/>
        <v>0</v>
      </c>
      <c r="H157" s="216"/>
      <c r="I157" s="216"/>
    </row>
    <row r="158" spans="1:9" ht="14.25" customHeight="1">
      <c r="A158" s="161">
        <v>2820</v>
      </c>
      <c r="B158" s="62" t="s">
        <v>359</v>
      </c>
      <c r="C158" s="62">
        <v>2</v>
      </c>
      <c r="D158" s="62">
        <v>0</v>
      </c>
      <c r="E158" s="69" t="s">
        <v>73</v>
      </c>
      <c r="F158" s="70" t="s">
        <v>751</v>
      </c>
      <c r="G158" s="217">
        <f t="shared" si="2"/>
        <v>56789</v>
      </c>
      <c r="H158" s="215">
        <f>SUM(H159:H165)</f>
        <v>55789</v>
      </c>
      <c r="I158" s="215">
        <f>SUM(I159:I165)</f>
        <v>1000</v>
      </c>
    </row>
    <row r="159" spans="1:9" ht="14.25" customHeight="1">
      <c r="A159" s="161">
        <v>2821</v>
      </c>
      <c r="B159" s="162" t="s">
        <v>359</v>
      </c>
      <c r="C159" s="162">
        <v>2</v>
      </c>
      <c r="D159" s="162">
        <v>1</v>
      </c>
      <c r="E159" s="68" t="s">
        <v>360</v>
      </c>
      <c r="F159" s="70"/>
      <c r="G159" s="217">
        <f t="shared" si="2"/>
        <v>16265</v>
      </c>
      <c r="H159" s="216">
        <v>15515</v>
      </c>
      <c r="I159" s="216">
        <v>750</v>
      </c>
    </row>
    <row r="160" spans="1:9" ht="14.25" customHeight="1">
      <c r="A160" s="161">
        <v>2822</v>
      </c>
      <c r="B160" s="162" t="s">
        <v>359</v>
      </c>
      <c r="C160" s="162">
        <v>2</v>
      </c>
      <c r="D160" s="162">
        <v>2</v>
      </c>
      <c r="E160" s="68" t="s">
        <v>361</v>
      </c>
      <c r="F160" s="70"/>
      <c r="G160" s="217">
        <f t="shared" si="2"/>
        <v>0</v>
      </c>
      <c r="H160" s="216"/>
      <c r="I160" s="216"/>
    </row>
    <row r="161" spans="1:9" ht="14.25" customHeight="1">
      <c r="A161" s="161">
        <v>2823</v>
      </c>
      <c r="B161" s="162" t="s">
        <v>359</v>
      </c>
      <c r="C161" s="162">
        <v>2</v>
      </c>
      <c r="D161" s="162">
        <v>3</v>
      </c>
      <c r="E161" s="68" t="s">
        <v>393</v>
      </c>
      <c r="F161" s="75" t="s">
        <v>752</v>
      </c>
      <c r="G161" s="217">
        <f t="shared" si="2"/>
        <v>32024</v>
      </c>
      <c r="H161" s="216">
        <v>31774</v>
      </c>
      <c r="I161" s="216">
        <v>250</v>
      </c>
    </row>
    <row r="162" spans="1:9" ht="14.25" customHeight="1">
      <c r="A162" s="161">
        <v>2824</v>
      </c>
      <c r="B162" s="162" t="s">
        <v>359</v>
      </c>
      <c r="C162" s="162">
        <v>2</v>
      </c>
      <c r="D162" s="162">
        <v>4</v>
      </c>
      <c r="E162" s="68" t="s">
        <v>362</v>
      </c>
      <c r="F162" s="75"/>
      <c r="G162" s="217">
        <f t="shared" si="2"/>
        <v>8500</v>
      </c>
      <c r="H162" s="216">
        <v>8500</v>
      </c>
      <c r="I162" s="216">
        <v>0</v>
      </c>
    </row>
    <row r="163" spans="1:9" ht="14.25" customHeight="1">
      <c r="A163" s="161">
        <v>2825</v>
      </c>
      <c r="B163" s="162" t="s">
        <v>359</v>
      </c>
      <c r="C163" s="162">
        <v>2</v>
      </c>
      <c r="D163" s="162">
        <v>5</v>
      </c>
      <c r="E163" s="68" t="s">
        <v>363</v>
      </c>
      <c r="F163" s="75"/>
      <c r="G163" s="217">
        <f t="shared" si="2"/>
        <v>0</v>
      </c>
      <c r="H163" s="216"/>
      <c r="I163" s="216"/>
    </row>
    <row r="164" spans="1:9" ht="14.25" customHeight="1">
      <c r="A164" s="161">
        <v>2826</v>
      </c>
      <c r="B164" s="162" t="s">
        <v>359</v>
      </c>
      <c r="C164" s="162">
        <v>2</v>
      </c>
      <c r="D164" s="162">
        <v>6</v>
      </c>
      <c r="E164" s="68" t="s">
        <v>364</v>
      </c>
      <c r="F164" s="75"/>
      <c r="G164" s="217">
        <f t="shared" si="2"/>
        <v>0</v>
      </c>
      <c r="H164" s="216"/>
      <c r="I164" s="216"/>
    </row>
    <row r="165" spans="1:9" ht="24">
      <c r="A165" s="161">
        <v>2827</v>
      </c>
      <c r="B165" s="162" t="s">
        <v>359</v>
      </c>
      <c r="C165" s="162">
        <v>2</v>
      </c>
      <c r="D165" s="162">
        <v>7</v>
      </c>
      <c r="E165" s="68" t="s">
        <v>365</v>
      </c>
      <c r="F165" s="75"/>
      <c r="G165" s="217">
        <f t="shared" si="2"/>
        <v>0</v>
      </c>
      <c r="H165" s="216"/>
      <c r="I165" s="216"/>
    </row>
    <row r="166" spans="1:9" ht="36" customHeight="1">
      <c r="A166" s="161">
        <v>2830</v>
      </c>
      <c r="B166" s="62" t="s">
        <v>359</v>
      </c>
      <c r="C166" s="62">
        <v>3</v>
      </c>
      <c r="D166" s="62">
        <v>0</v>
      </c>
      <c r="E166" s="69" t="s">
        <v>74</v>
      </c>
      <c r="F166" s="77" t="s">
        <v>753</v>
      </c>
      <c r="G166" s="217">
        <f t="shared" si="2"/>
        <v>0</v>
      </c>
      <c r="H166" s="215">
        <f>SUM(H167:H169)</f>
        <v>0</v>
      </c>
      <c r="I166" s="215">
        <f>SUM(I167:I169)</f>
        <v>0</v>
      </c>
    </row>
    <row r="167" spans="1:9" ht="15">
      <c r="A167" s="161">
        <v>2831</v>
      </c>
      <c r="B167" s="162" t="s">
        <v>359</v>
      </c>
      <c r="C167" s="162">
        <v>3</v>
      </c>
      <c r="D167" s="162">
        <v>1</v>
      </c>
      <c r="E167" s="68" t="s">
        <v>394</v>
      </c>
      <c r="F167" s="77"/>
      <c r="G167" s="217">
        <f t="shared" si="2"/>
        <v>0</v>
      </c>
      <c r="H167" s="216"/>
      <c r="I167" s="216"/>
    </row>
    <row r="168" spans="1:9" ht="15">
      <c r="A168" s="161">
        <v>2832</v>
      </c>
      <c r="B168" s="162" t="s">
        <v>359</v>
      </c>
      <c r="C168" s="162">
        <v>3</v>
      </c>
      <c r="D168" s="162">
        <v>2</v>
      </c>
      <c r="E168" s="68" t="s">
        <v>400</v>
      </c>
      <c r="F168" s="77"/>
      <c r="G168" s="217">
        <f t="shared" si="2"/>
        <v>0</v>
      </c>
      <c r="H168" s="216"/>
      <c r="I168" s="216"/>
    </row>
    <row r="169" spans="1:9" ht="14.25" customHeight="1">
      <c r="A169" s="161">
        <v>2833</v>
      </c>
      <c r="B169" s="162" t="s">
        <v>359</v>
      </c>
      <c r="C169" s="162">
        <v>3</v>
      </c>
      <c r="D169" s="162">
        <v>3</v>
      </c>
      <c r="E169" s="68" t="s">
        <v>401</v>
      </c>
      <c r="F169" s="75" t="s">
        <v>754</v>
      </c>
      <c r="G169" s="217">
        <f t="shared" si="2"/>
        <v>0</v>
      </c>
      <c r="H169" s="216"/>
      <c r="I169" s="216"/>
    </row>
    <row r="170" spans="1:9" ht="26.25" customHeight="1">
      <c r="A170" s="161">
        <v>2840</v>
      </c>
      <c r="B170" s="62" t="s">
        <v>359</v>
      </c>
      <c r="C170" s="62">
        <v>4</v>
      </c>
      <c r="D170" s="62">
        <v>0</v>
      </c>
      <c r="E170" s="69" t="s">
        <v>75</v>
      </c>
      <c r="F170" s="77" t="s">
        <v>755</v>
      </c>
      <c r="G170" s="217">
        <f t="shared" si="2"/>
        <v>0</v>
      </c>
      <c r="H170" s="215">
        <f>SUM(H171:H173)</f>
        <v>0</v>
      </c>
      <c r="I170" s="215">
        <f>SUM(I171:I173)</f>
        <v>0</v>
      </c>
    </row>
    <row r="171" spans="1:9" ht="15">
      <c r="A171" s="161">
        <v>2841</v>
      </c>
      <c r="B171" s="162" t="s">
        <v>359</v>
      </c>
      <c r="C171" s="162">
        <v>4</v>
      </c>
      <c r="D171" s="162">
        <v>1</v>
      </c>
      <c r="E171" s="68" t="s">
        <v>403</v>
      </c>
      <c r="F171" s="77"/>
      <c r="G171" s="217">
        <f t="shared" si="2"/>
        <v>0</v>
      </c>
      <c r="H171" s="216"/>
      <c r="I171" s="216"/>
    </row>
    <row r="172" spans="1:9" ht="26.25" customHeight="1">
      <c r="A172" s="161">
        <v>2842</v>
      </c>
      <c r="B172" s="162" t="s">
        <v>359</v>
      </c>
      <c r="C172" s="162">
        <v>4</v>
      </c>
      <c r="D172" s="162">
        <v>2</v>
      </c>
      <c r="E172" s="68" t="s">
        <v>404</v>
      </c>
      <c r="F172" s="77"/>
      <c r="G172" s="217">
        <f t="shared" si="2"/>
        <v>0</v>
      </c>
      <c r="H172" s="216"/>
      <c r="I172" s="216"/>
    </row>
    <row r="173" spans="1:9" ht="16.5" customHeight="1">
      <c r="A173" s="161">
        <v>2843</v>
      </c>
      <c r="B173" s="162" t="s">
        <v>359</v>
      </c>
      <c r="C173" s="162">
        <v>4</v>
      </c>
      <c r="D173" s="162">
        <v>3</v>
      </c>
      <c r="E173" s="68" t="s">
        <v>402</v>
      </c>
      <c r="F173" s="75" t="s">
        <v>756</v>
      </c>
      <c r="G173" s="217">
        <f t="shared" si="2"/>
        <v>0</v>
      </c>
      <c r="H173" s="216"/>
      <c r="I173" s="216"/>
    </row>
    <row r="174" spans="1:9" ht="36.75" customHeight="1">
      <c r="A174" s="161">
        <v>2850</v>
      </c>
      <c r="B174" s="62" t="s">
        <v>359</v>
      </c>
      <c r="C174" s="62">
        <v>5</v>
      </c>
      <c r="D174" s="62">
        <v>0</v>
      </c>
      <c r="E174" s="80" t="s">
        <v>76</v>
      </c>
      <c r="F174" s="77" t="s">
        <v>758</v>
      </c>
      <c r="G174" s="217">
        <f t="shared" si="2"/>
        <v>0</v>
      </c>
      <c r="H174" s="215">
        <f>SUM(H175)</f>
        <v>0</v>
      </c>
      <c r="I174" s="215">
        <f>SUM(I175)</f>
        <v>0</v>
      </c>
    </row>
    <row r="175" spans="1:9" ht="26.25" customHeight="1">
      <c r="A175" s="161">
        <v>2851</v>
      </c>
      <c r="B175" s="62" t="s">
        <v>359</v>
      </c>
      <c r="C175" s="62">
        <v>5</v>
      </c>
      <c r="D175" s="62">
        <v>1</v>
      </c>
      <c r="E175" s="81" t="s">
        <v>757</v>
      </c>
      <c r="F175" s="75" t="s">
        <v>759</v>
      </c>
      <c r="G175" s="217">
        <f t="shared" si="2"/>
        <v>0</v>
      </c>
      <c r="H175" s="216"/>
      <c r="I175" s="216"/>
    </row>
    <row r="176" spans="1:9" ht="26.25" customHeight="1">
      <c r="A176" s="161">
        <v>2860</v>
      </c>
      <c r="B176" s="62" t="s">
        <v>359</v>
      </c>
      <c r="C176" s="62">
        <v>6</v>
      </c>
      <c r="D176" s="62">
        <v>0</v>
      </c>
      <c r="E176" s="80" t="s">
        <v>77</v>
      </c>
      <c r="F176" s="77" t="s">
        <v>897</v>
      </c>
      <c r="G176" s="217">
        <f t="shared" si="2"/>
        <v>230013</v>
      </c>
      <c r="H176" s="215">
        <f>SUM(H177)</f>
        <v>0</v>
      </c>
      <c r="I176" s="215">
        <f>SUM(I177)</f>
        <v>230013</v>
      </c>
    </row>
    <row r="177" spans="1:9" ht="26.25" customHeight="1">
      <c r="A177" s="161">
        <v>2861</v>
      </c>
      <c r="B177" s="162" t="s">
        <v>359</v>
      </c>
      <c r="C177" s="162">
        <v>6</v>
      </c>
      <c r="D177" s="162">
        <v>1</v>
      </c>
      <c r="E177" s="81" t="s">
        <v>760</v>
      </c>
      <c r="F177" s="75" t="s">
        <v>898</v>
      </c>
      <c r="G177" s="217">
        <f t="shared" si="2"/>
        <v>230013</v>
      </c>
      <c r="H177" s="216"/>
      <c r="I177" s="216">
        <v>230013</v>
      </c>
    </row>
    <row r="178" spans="1:9" s="39" customFormat="1" ht="15" customHeight="1">
      <c r="A178" s="161">
        <v>2900</v>
      </c>
      <c r="B178" s="62" t="s">
        <v>366</v>
      </c>
      <c r="C178" s="62">
        <v>0</v>
      </c>
      <c r="D178" s="62">
        <v>0</v>
      </c>
      <c r="E178" s="174" t="s">
        <v>78</v>
      </c>
      <c r="F178" s="76" t="s">
        <v>899</v>
      </c>
      <c r="G178" s="217">
        <f t="shared" si="2"/>
        <v>369432.2</v>
      </c>
      <c r="H178" s="215">
        <f>SUM(H179+H182+H185+H188+H191+H194+H196+H198)</f>
        <v>369432.2</v>
      </c>
      <c r="I178" s="215">
        <f>SUM(I179+I182+I185+I188+I191+I194+I196+I198)</f>
        <v>0</v>
      </c>
    </row>
    <row r="179" spans="1:9" ht="24.75" customHeight="1">
      <c r="A179" s="161">
        <v>2910</v>
      </c>
      <c r="B179" s="62" t="s">
        <v>366</v>
      </c>
      <c r="C179" s="62">
        <v>1</v>
      </c>
      <c r="D179" s="62">
        <v>0</v>
      </c>
      <c r="E179" s="69" t="s">
        <v>79</v>
      </c>
      <c r="F179" s="70" t="s">
        <v>900</v>
      </c>
      <c r="G179" s="217">
        <f t="shared" si="2"/>
        <v>252325</v>
      </c>
      <c r="H179" s="215">
        <f>SUM(H180:H181)</f>
        <v>252325</v>
      </c>
      <c r="I179" s="215">
        <f>SUM(I180:I181)</f>
        <v>0</v>
      </c>
    </row>
    <row r="180" spans="1:9" ht="18.75" customHeight="1">
      <c r="A180" s="161">
        <v>2911</v>
      </c>
      <c r="B180" s="162" t="s">
        <v>366</v>
      </c>
      <c r="C180" s="162">
        <v>1</v>
      </c>
      <c r="D180" s="162">
        <v>1</v>
      </c>
      <c r="E180" s="68" t="s">
        <v>901</v>
      </c>
      <c r="F180" s="75" t="s">
        <v>902</v>
      </c>
      <c r="G180" s="217">
        <f t="shared" si="2"/>
        <v>252325</v>
      </c>
      <c r="H180" s="216">
        <v>252325</v>
      </c>
      <c r="I180" s="216"/>
    </row>
    <row r="181" spans="1:9" ht="18.75" customHeight="1">
      <c r="A181" s="161">
        <v>2912</v>
      </c>
      <c r="B181" s="162" t="s">
        <v>366</v>
      </c>
      <c r="C181" s="162">
        <v>1</v>
      </c>
      <c r="D181" s="162">
        <v>2</v>
      </c>
      <c r="E181" s="68" t="s">
        <v>367</v>
      </c>
      <c r="F181" s="75" t="s">
        <v>903</v>
      </c>
      <c r="G181" s="217">
        <f t="shared" si="2"/>
        <v>0</v>
      </c>
      <c r="H181" s="216">
        <v>0</v>
      </c>
      <c r="I181" s="216">
        <v>0</v>
      </c>
    </row>
    <row r="182" spans="1:9" ht="15" customHeight="1">
      <c r="A182" s="161">
        <v>2920</v>
      </c>
      <c r="B182" s="62" t="s">
        <v>366</v>
      </c>
      <c r="C182" s="62">
        <v>2</v>
      </c>
      <c r="D182" s="62">
        <v>0</v>
      </c>
      <c r="E182" s="69" t="s">
        <v>80</v>
      </c>
      <c r="F182" s="70" t="s">
        <v>904</v>
      </c>
      <c r="G182" s="217">
        <f t="shared" si="2"/>
        <v>2000</v>
      </c>
      <c r="H182" s="215">
        <f>SUM(H183:H184)</f>
        <v>2000</v>
      </c>
      <c r="I182" s="215">
        <f>SUM(I183:I184)</f>
        <v>0</v>
      </c>
    </row>
    <row r="183" spans="1:9" ht="18.75" customHeight="1">
      <c r="A183" s="161">
        <v>2921</v>
      </c>
      <c r="B183" s="162" t="s">
        <v>366</v>
      </c>
      <c r="C183" s="162">
        <v>2</v>
      </c>
      <c r="D183" s="162">
        <v>1</v>
      </c>
      <c r="E183" s="68" t="s">
        <v>368</v>
      </c>
      <c r="F183" s="75" t="s">
        <v>905</v>
      </c>
      <c r="G183" s="217">
        <f t="shared" si="2"/>
        <v>2000</v>
      </c>
      <c r="H183" s="216">
        <v>2000</v>
      </c>
      <c r="I183" s="216"/>
    </row>
    <row r="184" spans="1:9" ht="18.75" customHeight="1">
      <c r="A184" s="161">
        <v>2922</v>
      </c>
      <c r="B184" s="162" t="s">
        <v>366</v>
      </c>
      <c r="C184" s="162">
        <v>2</v>
      </c>
      <c r="D184" s="162">
        <v>2</v>
      </c>
      <c r="E184" s="68" t="s">
        <v>369</v>
      </c>
      <c r="F184" s="75" t="s">
        <v>906</v>
      </c>
      <c r="G184" s="217">
        <f t="shared" si="2"/>
        <v>0</v>
      </c>
      <c r="H184" s="216"/>
      <c r="I184" s="216"/>
    </row>
    <row r="185" spans="1:9" ht="39" customHeight="1">
      <c r="A185" s="161">
        <v>2930</v>
      </c>
      <c r="B185" s="62" t="s">
        <v>366</v>
      </c>
      <c r="C185" s="62">
        <v>3</v>
      </c>
      <c r="D185" s="62">
        <v>0</v>
      </c>
      <c r="E185" s="69" t="s">
        <v>81</v>
      </c>
      <c r="F185" s="70" t="s">
        <v>907</v>
      </c>
      <c r="G185" s="217">
        <f t="shared" si="2"/>
        <v>0</v>
      </c>
      <c r="H185" s="215">
        <f>SUM(H186:H187)</f>
        <v>0</v>
      </c>
      <c r="I185" s="215">
        <f>SUM(I186:I187)</f>
        <v>0</v>
      </c>
    </row>
    <row r="186" spans="1:9" ht="27" customHeight="1">
      <c r="A186" s="161">
        <v>2931</v>
      </c>
      <c r="B186" s="162" t="s">
        <v>366</v>
      </c>
      <c r="C186" s="162">
        <v>3</v>
      </c>
      <c r="D186" s="162">
        <v>1</v>
      </c>
      <c r="E186" s="68" t="s">
        <v>370</v>
      </c>
      <c r="F186" s="75" t="s">
        <v>908</v>
      </c>
      <c r="G186" s="217">
        <f t="shared" si="2"/>
        <v>0</v>
      </c>
      <c r="H186" s="216"/>
      <c r="I186" s="216"/>
    </row>
    <row r="187" spans="1:9" ht="15">
      <c r="A187" s="161">
        <v>2932</v>
      </c>
      <c r="B187" s="162" t="s">
        <v>366</v>
      </c>
      <c r="C187" s="162">
        <v>3</v>
      </c>
      <c r="D187" s="162">
        <v>2</v>
      </c>
      <c r="E187" s="68" t="s">
        <v>371</v>
      </c>
      <c r="F187" s="75"/>
      <c r="G187" s="217">
        <f t="shared" si="2"/>
        <v>0</v>
      </c>
      <c r="H187" s="216"/>
      <c r="I187" s="216"/>
    </row>
    <row r="188" spans="1:9" ht="16.5" customHeight="1">
      <c r="A188" s="161">
        <v>2940</v>
      </c>
      <c r="B188" s="62" t="s">
        <v>366</v>
      </c>
      <c r="C188" s="62">
        <v>4</v>
      </c>
      <c r="D188" s="62">
        <v>0</v>
      </c>
      <c r="E188" s="69" t="s">
        <v>82</v>
      </c>
      <c r="F188" s="70" t="s">
        <v>909</v>
      </c>
      <c r="G188" s="217">
        <f t="shared" si="2"/>
        <v>8000</v>
      </c>
      <c r="H188" s="215">
        <f>SUM(H189:H190)</f>
        <v>8000</v>
      </c>
      <c r="I188" s="215">
        <f>SUM(I189:I190)</f>
        <v>0</v>
      </c>
    </row>
    <row r="189" spans="1:9" ht="16.5" customHeight="1">
      <c r="A189" s="161">
        <v>2941</v>
      </c>
      <c r="B189" s="162" t="s">
        <v>366</v>
      </c>
      <c r="C189" s="162">
        <v>4</v>
      </c>
      <c r="D189" s="162">
        <v>1</v>
      </c>
      <c r="E189" s="68" t="s">
        <v>372</v>
      </c>
      <c r="F189" s="75" t="s">
        <v>910</v>
      </c>
      <c r="G189" s="217">
        <f t="shared" si="2"/>
        <v>8000</v>
      </c>
      <c r="H189" s="216">
        <v>8000</v>
      </c>
      <c r="I189" s="216"/>
    </row>
    <row r="190" spans="1:9" ht="16.5" customHeight="1">
      <c r="A190" s="161">
        <v>2942</v>
      </c>
      <c r="B190" s="162" t="s">
        <v>366</v>
      </c>
      <c r="C190" s="162">
        <v>4</v>
      </c>
      <c r="D190" s="162">
        <v>2</v>
      </c>
      <c r="E190" s="68" t="s">
        <v>373</v>
      </c>
      <c r="F190" s="75" t="s">
        <v>911</v>
      </c>
      <c r="G190" s="217">
        <f t="shared" si="2"/>
        <v>0</v>
      </c>
      <c r="H190" s="216"/>
      <c r="I190" s="216"/>
    </row>
    <row r="191" spans="1:9" ht="27.75" customHeight="1">
      <c r="A191" s="161">
        <v>2950</v>
      </c>
      <c r="B191" s="62" t="s">
        <v>366</v>
      </c>
      <c r="C191" s="62">
        <v>5</v>
      </c>
      <c r="D191" s="62">
        <v>0</v>
      </c>
      <c r="E191" s="69" t="s">
        <v>83</v>
      </c>
      <c r="F191" s="70" t="s">
        <v>912</v>
      </c>
      <c r="G191" s="217">
        <f t="shared" si="2"/>
        <v>107107.2</v>
      </c>
      <c r="H191" s="215">
        <f>SUM(H192:H193)</f>
        <v>107107.2</v>
      </c>
      <c r="I191" s="215">
        <f>SUM(I192:I193)</f>
        <v>0</v>
      </c>
    </row>
    <row r="192" spans="1:9" ht="15">
      <c r="A192" s="161">
        <v>2951</v>
      </c>
      <c r="B192" s="162" t="s">
        <v>366</v>
      </c>
      <c r="C192" s="162">
        <v>5</v>
      </c>
      <c r="D192" s="162">
        <v>1</v>
      </c>
      <c r="E192" s="68" t="s">
        <v>374</v>
      </c>
      <c r="F192" s="70"/>
      <c r="G192" s="217">
        <f t="shared" si="2"/>
        <v>107107.2</v>
      </c>
      <c r="H192" s="216">
        <v>107107.2</v>
      </c>
      <c r="I192" s="216"/>
    </row>
    <row r="193" spans="1:9" ht="15.75" customHeight="1">
      <c r="A193" s="161">
        <v>2952</v>
      </c>
      <c r="B193" s="162" t="s">
        <v>366</v>
      </c>
      <c r="C193" s="162">
        <v>5</v>
      </c>
      <c r="D193" s="162">
        <v>2</v>
      </c>
      <c r="E193" s="68" t="s">
        <v>375</v>
      </c>
      <c r="F193" s="75" t="s">
        <v>913</v>
      </c>
      <c r="G193" s="217">
        <f t="shared" si="2"/>
        <v>0</v>
      </c>
      <c r="H193" s="216"/>
      <c r="I193" s="216"/>
    </row>
    <row r="194" spans="1:9" ht="26.25" customHeight="1">
      <c r="A194" s="161">
        <v>2960</v>
      </c>
      <c r="B194" s="62" t="s">
        <v>366</v>
      </c>
      <c r="C194" s="62">
        <v>6</v>
      </c>
      <c r="D194" s="62">
        <v>0</v>
      </c>
      <c r="E194" s="69" t="s">
        <v>84</v>
      </c>
      <c r="F194" s="70" t="s">
        <v>915</v>
      </c>
      <c r="G194" s="217">
        <f t="shared" si="2"/>
        <v>0</v>
      </c>
      <c r="H194" s="215">
        <f>SUM(H195)</f>
        <v>0</v>
      </c>
      <c r="I194" s="215">
        <f>SUM(I195)</f>
        <v>0</v>
      </c>
    </row>
    <row r="195" spans="1:9" ht="24.75" customHeight="1">
      <c r="A195" s="161">
        <v>2961</v>
      </c>
      <c r="B195" s="162" t="s">
        <v>366</v>
      </c>
      <c r="C195" s="162">
        <v>6</v>
      </c>
      <c r="D195" s="162">
        <v>1</v>
      </c>
      <c r="E195" s="68" t="s">
        <v>914</v>
      </c>
      <c r="F195" s="75" t="s">
        <v>916</v>
      </c>
      <c r="G195" s="217">
        <f t="shared" si="2"/>
        <v>0</v>
      </c>
      <c r="H195" s="216"/>
      <c r="I195" s="216"/>
    </row>
    <row r="196" spans="1:9" ht="26.25" customHeight="1">
      <c r="A196" s="161">
        <v>2970</v>
      </c>
      <c r="B196" s="62" t="s">
        <v>366</v>
      </c>
      <c r="C196" s="62">
        <v>7</v>
      </c>
      <c r="D196" s="62">
        <v>0</v>
      </c>
      <c r="E196" s="69" t="s">
        <v>85</v>
      </c>
      <c r="F196" s="70" t="s">
        <v>918</v>
      </c>
      <c r="G196" s="217">
        <f t="shared" si="2"/>
        <v>0</v>
      </c>
      <c r="H196" s="215">
        <f>SUM(H197)</f>
        <v>0</v>
      </c>
      <c r="I196" s="215">
        <f>SUM(I197)</f>
        <v>0</v>
      </c>
    </row>
    <row r="197" spans="1:9" ht="26.25" customHeight="1">
      <c r="A197" s="161">
        <v>2971</v>
      </c>
      <c r="B197" s="162" t="s">
        <v>366</v>
      </c>
      <c r="C197" s="162">
        <v>7</v>
      </c>
      <c r="D197" s="162">
        <v>1</v>
      </c>
      <c r="E197" s="68" t="s">
        <v>917</v>
      </c>
      <c r="F197" s="75" t="s">
        <v>918</v>
      </c>
      <c r="G197" s="217">
        <f t="shared" si="2"/>
        <v>0</v>
      </c>
      <c r="H197" s="216"/>
      <c r="I197" s="216"/>
    </row>
    <row r="198" spans="1:9" ht="17.25" customHeight="1">
      <c r="A198" s="161">
        <v>2980</v>
      </c>
      <c r="B198" s="62" t="s">
        <v>366</v>
      </c>
      <c r="C198" s="62">
        <v>8</v>
      </c>
      <c r="D198" s="62">
        <v>0</v>
      </c>
      <c r="E198" s="69" t="s">
        <v>86</v>
      </c>
      <c r="F198" s="70" t="s">
        <v>920</v>
      </c>
      <c r="G198" s="217">
        <f t="shared" si="2"/>
        <v>0</v>
      </c>
      <c r="H198" s="215">
        <f>SUM(H199)</f>
        <v>0</v>
      </c>
      <c r="I198" s="215">
        <f>SUM(I199)</f>
        <v>0</v>
      </c>
    </row>
    <row r="199" spans="1:9" ht="20.25" customHeight="1">
      <c r="A199" s="161">
        <v>2981</v>
      </c>
      <c r="B199" s="162" t="s">
        <v>366</v>
      </c>
      <c r="C199" s="162">
        <v>8</v>
      </c>
      <c r="D199" s="162">
        <v>1</v>
      </c>
      <c r="E199" s="68" t="s">
        <v>919</v>
      </c>
      <c r="F199" s="75" t="s">
        <v>921</v>
      </c>
      <c r="G199" s="217">
        <f t="shared" si="2"/>
        <v>0</v>
      </c>
      <c r="H199" s="216"/>
      <c r="I199" s="216"/>
    </row>
    <row r="200" spans="1:9" s="39" customFormat="1" ht="15" customHeight="1">
      <c r="A200" s="161">
        <v>3000</v>
      </c>
      <c r="B200" s="62" t="s">
        <v>376</v>
      </c>
      <c r="C200" s="62">
        <v>0</v>
      </c>
      <c r="D200" s="62">
        <v>0</v>
      </c>
      <c r="E200" s="174" t="s">
        <v>87</v>
      </c>
      <c r="F200" s="76" t="s">
        <v>922</v>
      </c>
      <c r="G200" s="217">
        <f t="shared" si="2"/>
        <v>46000</v>
      </c>
      <c r="H200" s="215">
        <f>SUM(H201+H204+H206+H208+H210+H212+H214+H216+H218)</f>
        <v>46000</v>
      </c>
      <c r="I200" s="215">
        <f>SUM(I201+I204+I206+I208+I210+I212+I214+I216+I218)</f>
        <v>0</v>
      </c>
    </row>
    <row r="201" spans="1:9" ht="24.75" customHeight="1">
      <c r="A201" s="161">
        <v>3010</v>
      </c>
      <c r="B201" s="62" t="s">
        <v>376</v>
      </c>
      <c r="C201" s="62">
        <v>1</v>
      </c>
      <c r="D201" s="62">
        <v>0</v>
      </c>
      <c r="E201" s="69" t="s">
        <v>88</v>
      </c>
      <c r="F201" s="70" t="s">
        <v>923</v>
      </c>
      <c r="G201" s="217">
        <f aca="true" t="shared" si="3" ref="G201:G223">SUM(H201:I201)</f>
        <v>0</v>
      </c>
      <c r="H201" s="215">
        <f>SUM(H202:H203)</f>
        <v>0</v>
      </c>
      <c r="I201" s="215">
        <f>SUM(I202:I203)</f>
        <v>0</v>
      </c>
    </row>
    <row r="202" spans="1:9" ht="15.75" customHeight="1">
      <c r="A202" s="161">
        <v>3011</v>
      </c>
      <c r="B202" s="162" t="s">
        <v>376</v>
      </c>
      <c r="C202" s="162">
        <v>1</v>
      </c>
      <c r="D202" s="162">
        <v>1</v>
      </c>
      <c r="E202" s="68" t="s">
        <v>924</v>
      </c>
      <c r="F202" s="75" t="s">
        <v>925</v>
      </c>
      <c r="G202" s="217">
        <f t="shared" si="3"/>
        <v>0</v>
      </c>
      <c r="H202" s="216"/>
      <c r="I202" s="216"/>
    </row>
    <row r="203" spans="1:9" ht="15.75" customHeight="1">
      <c r="A203" s="161">
        <v>3012</v>
      </c>
      <c r="B203" s="162" t="s">
        <v>376</v>
      </c>
      <c r="C203" s="162">
        <v>1</v>
      </c>
      <c r="D203" s="162">
        <v>2</v>
      </c>
      <c r="E203" s="68" t="s">
        <v>926</v>
      </c>
      <c r="F203" s="75" t="s">
        <v>927</v>
      </c>
      <c r="G203" s="217">
        <f t="shared" si="3"/>
        <v>0</v>
      </c>
      <c r="H203" s="216"/>
      <c r="I203" s="216"/>
    </row>
    <row r="204" spans="1:9" ht="15.75" customHeight="1">
      <c r="A204" s="161">
        <v>3020</v>
      </c>
      <c r="B204" s="62" t="s">
        <v>376</v>
      </c>
      <c r="C204" s="62">
        <v>2</v>
      </c>
      <c r="D204" s="62">
        <v>0</v>
      </c>
      <c r="E204" s="69" t="s">
        <v>89</v>
      </c>
      <c r="F204" s="70" t="s">
        <v>929</v>
      </c>
      <c r="G204" s="217">
        <f t="shared" si="3"/>
        <v>0</v>
      </c>
      <c r="H204" s="215">
        <f>SUM(H205)</f>
        <v>0</v>
      </c>
      <c r="I204" s="215">
        <f>SUM(I205)</f>
        <v>0</v>
      </c>
    </row>
    <row r="205" spans="1:9" ht="15.75" customHeight="1">
      <c r="A205" s="161">
        <v>3021</v>
      </c>
      <c r="B205" s="162" t="s">
        <v>376</v>
      </c>
      <c r="C205" s="162">
        <v>2</v>
      </c>
      <c r="D205" s="162">
        <v>1</v>
      </c>
      <c r="E205" s="68" t="s">
        <v>928</v>
      </c>
      <c r="F205" s="75" t="s">
        <v>930</v>
      </c>
      <c r="G205" s="217">
        <f t="shared" si="3"/>
        <v>0</v>
      </c>
      <c r="H205" s="216"/>
      <c r="I205" s="216"/>
    </row>
    <row r="206" spans="1:9" ht="15.75" customHeight="1">
      <c r="A206" s="161">
        <v>3030</v>
      </c>
      <c r="B206" s="62" t="s">
        <v>376</v>
      </c>
      <c r="C206" s="62">
        <v>3</v>
      </c>
      <c r="D206" s="62">
        <v>0</v>
      </c>
      <c r="E206" s="69" t="s">
        <v>90</v>
      </c>
      <c r="F206" s="70" t="s">
        <v>932</v>
      </c>
      <c r="G206" s="217">
        <f t="shared" si="3"/>
        <v>0</v>
      </c>
      <c r="H206" s="215">
        <f>SUM(H207)</f>
        <v>0</v>
      </c>
      <c r="I206" s="215">
        <f>SUM(I207)</f>
        <v>0</v>
      </c>
    </row>
    <row r="207" spans="1:9" s="17" customFormat="1" ht="15.75" customHeight="1">
      <c r="A207" s="161">
        <v>3031</v>
      </c>
      <c r="B207" s="162" t="s">
        <v>376</v>
      </c>
      <c r="C207" s="162">
        <v>3</v>
      </c>
      <c r="D207" s="162" t="s">
        <v>274</v>
      </c>
      <c r="E207" s="68" t="s">
        <v>931</v>
      </c>
      <c r="F207" s="70"/>
      <c r="G207" s="217">
        <f t="shared" si="3"/>
        <v>0</v>
      </c>
      <c r="H207" s="228"/>
      <c r="I207" s="228"/>
    </row>
    <row r="208" spans="1:9" ht="15.75" customHeight="1">
      <c r="A208" s="161">
        <v>3040</v>
      </c>
      <c r="B208" s="62" t="s">
        <v>376</v>
      </c>
      <c r="C208" s="62">
        <v>4</v>
      </c>
      <c r="D208" s="62">
        <v>0</v>
      </c>
      <c r="E208" s="69" t="s">
        <v>91</v>
      </c>
      <c r="F208" s="70" t="s">
        <v>934</v>
      </c>
      <c r="G208" s="217">
        <f t="shared" si="3"/>
        <v>0</v>
      </c>
      <c r="H208" s="215">
        <f>SUM(H209)</f>
        <v>0</v>
      </c>
      <c r="I208" s="215">
        <f>SUM(I209)</f>
        <v>0</v>
      </c>
    </row>
    <row r="209" spans="1:9" ht="15.75" customHeight="1">
      <c r="A209" s="161">
        <v>3041</v>
      </c>
      <c r="B209" s="162" t="s">
        <v>376</v>
      </c>
      <c r="C209" s="162">
        <v>4</v>
      </c>
      <c r="D209" s="162">
        <v>1</v>
      </c>
      <c r="E209" s="68" t="s">
        <v>933</v>
      </c>
      <c r="F209" s="75" t="s">
        <v>935</v>
      </c>
      <c r="G209" s="217">
        <f t="shared" si="3"/>
        <v>0</v>
      </c>
      <c r="H209" s="216"/>
      <c r="I209" s="216"/>
    </row>
    <row r="210" spans="1:9" ht="15.75" customHeight="1">
      <c r="A210" s="161">
        <v>3050</v>
      </c>
      <c r="B210" s="62" t="s">
        <v>376</v>
      </c>
      <c r="C210" s="62">
        <v>5</v>
      </c>
      <c r="D210" s="62">
        <v>0</v>
      </c>
      <c r="E210" s="69" t="s">
        <v>92</v>
      </c>
      <c r="F210" s="70" t="s">
        <v>937</v>
      </c>
      <c r="G210" s="217">
        <f t="shared" si="3"/>
        <v>0</v>
      </c>
      <c r="H210" s="215">
        <f>SUM(H211)</f>
        <v>0</v>
      </c>
      <c r="I210" s="215">
        <f>SUM(I211)</f>
        <v>0</v>
      </c>
    </row>
    <row r="211" spans="1:9" ht="15.75" customHeight="1">
      <c r="A211" s="161">
        <v>3051</v>
      </c>
      <c r="B211" s="162" t="s">
        <v>376</v>
      </c>
      <c r="C211" s="162">
        <v>5</v>
      </c>
      <c r="D211" s="162">
        <v>1</v>
      </c>
      <c r="E211" s="68" t="s">
        <v>936</v>
      </c>
      <c r="F211" s="75" t="s">
        <v>937</v>
      </c>
      <c r="G211" s="217">
        <f t="shared" si="3"/>
        <v>0</v>
      </c>
      <c r="H211" s="216"/>
      <c r="I211" s="216"/>
    </row>
    <row r="212" spans="1:9" ht="15.75" customHeight="1">
      <c r="A212" s="161">
        <v>3060</v>
      </c>
      <c r="B212" s="62" t="s">
        <v>376</v>
      </c>
      <c r="C212" s="62">
        <v>6</v>
      </c>
      <c r="D212" s="62">
        <v>0</v>
      </c>
      <c r="E212" s="69" t="s">
        <v>93</v>
      </c>
      <c r="F212" s="70" t="s">
        <v>939</v>
      </c>
      <c r="G212" s="217">
        <f t="shared" si="3"/>
        <v>0</v>
      </c>
      <c r="H212" s="215">
        <f>SUM(H213)</f>
        <v>0</v>
      </c>
      <c r="I212" s="215">
        <f>SUM(I213)</f>
        <v>0</v>
      </c>
    </row>
    <row r="213" spans="1:9" ht="15.75" customHeight="1">
      <c r="A213" s="161">
        <v>3061</v>
      </c>
      <c r="B213" s="162" t="s">
        <v>376</v>
      </c>
      <c r="C213" s="162">
        <v>6</v>
      </c>
      <c r="D213" s="162">
        <v>1</v>
      </c>
      <c r="E213" s="68" t="s">
        <v>938</v>
      </c>
      <c r="F213" s="75" t="s">
        <v>939</v>
      </c>
      <c r="G213" s="217">
        <f t="shared" si="3"/>
        <v>0</v>
      </c>
      <c r="H213" s="216"/>
      <c r="I213" s="216"/>
    </row>
    <row r="214" spans="1:9" ht="26.25" customHeight="1">
      <c r="A214" s="161">
        <v>3070</v>
      </c>
      <c r="B214" s="62" t="s">
        <v>376</v>
      </c>
      <c r="C214" s="62">
        <v>7</v>
      </c>
      <c r="D214" s="62">
        <v>0</v>
      </c>
      <c r="E214" s="69" t="s">
        <v>94</v>
      </c>
      <c r="F214" s="70" t="s">
        <v>941</v>
      </c>
      <c r="G214" s="217">
        <f t="shared" si="3"/>
        <v>46000</v>
      </c>
      <c r="H214" s="215">
        <f>SUM(H215)</f>
        <v>46000</v>
      </c>
      <c r="I214" s="215">
        <f>SUM(I215)</f>
        <v>0</v>
      </c>
    </row>
    <row r="215" spans="1:9" ht="24.75" customHeight="1">
      <c r="A215" s="161">
        <v>3071</v>
      </c>
      <c r="B215" s="162" t="s">
        <v>376</v>
      </c>
      <c r="C215" s="162">
        <v>7</v>
      </c>
      <c r="D215" s="162">
        <v>1</v>
      </c>
      <c r="E215" s="68" t="s">
        <v>940</v>
      </c>
      <c r="F215" s="75" t="s">
        <v>943</v>
      </c>
      <c r="G215" s="217">
        <f t="shared" si="3"/>
        <v>46000</v>
      </c>
      <c r="H215" s="216">
        <v>46000</v>
      </c>
      <c r="I215" s="216"/>
    </row>
    <row r="216" spans="1:9" ht="37.5" customHeight="1">
      <c r="A216" s="161">
        <v>3080</v>
      </c>
      <c r="B216" s="62" t="s">
        <v>376</v>
      </c>
      <c r="C216" s="62">
        <v>8</v>
      </c>
      <c r="D216" s="62">
        <v>0</v>
      </c>
      <c r="E216" s="69" t="s">
        <v>95</v>
      </c>
      <c r="F216" s="70" t="s">
        <v>944</v>
      </c>
      <c r="G216" s="217">
        <f t="shared" si="3"/>
        <v>0</v>
      </c>
      <c r="H216" s="215">
        <f>SUM(H217)</f>
        <v>0</v>
      </c>
      <c r="I216" s="215">
        <f>SUM(I217)</f>
        <v>0</v>
      </c>
    </row>
    <row r="217" spans="1:9" ht="26.25" customHeight="1">
      <c r="A217" s="161">
        <v>3081</v>
      </c>
      <c r="B217" s="162" t="s">
        <v>376</v>
      </c>
      <c r="C217" s="162">
        <v>8</v>
      </c>
      <c r="D217" s="162">
        <v>1</v>
      </c>
      <c r="E217" s="68" t="s">
        <v>96</v>
      </c>
      <c r="F217" s="75" t="s">
        <v>945</v>
      </c>
      <c r="G217" s="217">
        <f t="shared" si="3"/>
        <v>0</v>
      </c>
      <c r="H217" s="216"/>
      <c r="I217" s="216"/>
    </row>
    <row r="218" spans="1:9" ht="27.75" customHeight="1" hidden="1">
      <c r="A218" s="161">
        <v>3090</v>
      </c>
      <c r="B218" s="62" t="s">
        <v>376</v>
      </c>
      <c r="C218" s="62">
        <v>9</v>
      </c>
      <c r="D218" s="62">
        <v>0</v>
      </c>
      <c r="E218" s="69" t="s">
        <v>97</v>
      </c>
      <c r="F218" s="70" t="s">
        <v>947</v>
      </c>
      <c r="G218" s="217">
        <f t="shared" si="3"/>
        <v>0</v>
      </c>
      <c r="H218" s="215">
        <f>SUM(H219:H220)</f>
        <v>0</v>
      </c>
      <c r="I218" s="215">
        <f>SUM(I219:I220)</f>
        <v>0</v>
      </c>
    </row>
    <row r="219" spans="1:9" ht="26.25" customHeight="1" hidden="1">
      <c r="A219" s="161">
        <v>3091</v>
      </c>
      <c r="B219" s="162" t="s">
        <v>376</v>
      </c>
      <c r="C219" s="162">
        <v>9</v>
      </c>
      <c r="D219" s="162">
        <v>1</v>
      </c>
      <c r="E219" s="68" t="s">
        <v>946</v>
      </c>
      <c r="F219" s="75" t="s">
        <v>948</v>
      </c>
      <c r="G219" s="217">
        <f t="shared" si="3"/>
        <v>0</v>
      </c>
      <c r="H219" s="216"/>
      <c r="I219" s="216"/>
    </row>
    <row r="220" spans="1:9" ht="36" hidden="1">
      <c r="A220" s="161">
        <v>3092</v>
      </c>
      <c r="B220" s="162" t="s">
        <v>376</v>
      </c>
      <c r="C220" s="162">
        <v>9</v>
      </c>
      <c r="D220" s="162">
        <v>2</v>
      </c>
      <c r="E220" s="68" t="s">
        <v>395</v>
      </c>
      <c r="F220" s="75"/>
      <c r="G220" s="217">
        <f t="shared" si="3"/>
        <v>0</v>
      </c>
      <c r="H220" s="216"/>
      <c r="I220" s="216"/>
    </row>
    <row r="221" spans="1:9" s="39" customFormat="1" ht="27" customHeight="1">
      <c r="A221" s="161">
        <v>3100</v>
      </c>
      <c r="B221" s="62" t="s">
        <v>377</v>
      </c>
      <c r="C221" s="62">
        <v>0</v>
      </c>
      <c r="D221" s="62">
        <v>0</v>
      </c>
      <c r="E221" s="82" t="s">
        <v>40</v>
      </c>
      <c r="F221" s="83"/>
      <c r="G221" s="217">
        <f t="shared" si="3"/>
        <v>40000</v>
      </c>
      <c r="H221" s="215">
        <f>H222</f>
        <v>40000</v>
      </c>
      <c r="I221" s="215">
        <f>SUM(I222)</f>
        <v>0</v>
      </c>
    </row>
    <row r="222" spans="1:9" ht="24">
      <c r="A222" s="161">
        <v>3110</v>
      </c>
      <c r="B222" s="163" t="s">
        <v>377</v>
      </c>
      <c r="C222" s="163">
        <v>1</v>
      </c>
      <c r="D222" s="163">
        <v>0</v>
      </c>
      <c r="E222" s="80" t="s">
        <v>98</v>
      </c>
      <c r="F222" s="75"/>
      <c r="G222" s="217">
        <f>SUM(H222:I222)</f>
        <v>40000</v>
      </c>
      <c r="H222" s="216">
        <f>H223</f>
        <v>40000</v>
      </c>
      <c r="I222" s="216"/>
    </row>
    <row r="223" spans="1:9" ht="15">
      <c r="A223" s="161">
        <v>3112</v>
      </c>
      <c r="B223" s="163" t="s">
        <v>377</v>
      </c>
      <c r="C223" s="163">
        <v>1</v>
      </c>
      <c r="D223" s="163">
        <v>2</v>
      </c>
      <c r="E223" s="81" t="s">
        <v>129</v>
      </c>
      <c r="F223" s="75"/>
      <c r="G223" s="217">
        <f t="shared" si="3"/>
        <v>40000</v>
      </c>
      <c r="H223" s="216">
        <v>40000</v>
      </c>
      <c r="I223" s="216"/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2">
    <mergeCell ref="A6:A7"/>
    <mergeCell ref="A2:J2"/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H136" sqref="H136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45" t="s">
        <v>964</v>
      </c>
      <c r="B1" s="245"/>
      <c r="C1" s="245"/>
      <c r="D1" s="245"/>
      <c r="E1" s="245"/>
      <c r="F1" s="245"/>
      <c r="G1" s="205"/>
      <c r="H1" s="205"/>
      <c r="I1" s="205"/>
    </row>
    <row r="2" spans="1:10" s="10" customFormat="1" ht="34.5" customHeight="1">
      <c r="A2" s="248" t="s">
        <v>993</v>
      </c>
      <c r="B2" s="266"/>
      <c r="C2" s="266"/>
      <c r="D2" s="266"/>
      <c r="E2" s="266"/>
      <c r="F2" s="266"/>
      <c r="G2" s="266"/>
      <c r="H2" s="231"/>
      <c r="I2" s="231"/>
      <c r="J2" s="231"/>
    </row>
    <row r="3" spans="1:6" ht="33.75" customHeight="1">
      <c r="A3" s="261" t="s">
        <v>980</v>
      </c>
      <c r="B3" s="261"/>
      <c r="C3" s="261"/>
      <c r="D3" s="261"/>
      <c r="E3" s="261"/>
      <c r="F3" s="261"/>
    </row>
    <row r="4" spans="1:3" ht="15">
      <c r="A4" s="41" t="s">
        <v>953</v>
      </c>
      <c r="B4" s="41"/>
      <c r="C4" s="41"/>
    </row>
    <row r="5" spans="5:6" ht="12.75">
      <c r="E5" s="258" t="s">
        <v>288</v>
      </c>
      <c r="F5" s="258"/>
    </row>
    <row r="6" spans="1:6" ht="24">
      <c r="A6" s="262" t="s">
        <v>290</v>
      </c>
      <c r="B6" s="158" t="s">
        <v>131</v>
      </c>
      <c r="C6" s="158"/>
      <c r="D6" s="264" t="s">
        <v>291</v>
      </c>
      <c r="E6" s="263" t="s">
        <v>218</v>
      </c>
      <c r="F6" s="263"/>
    </row>
    <row r="7" spans="1:6" ht="24">
      <c r="A7" s="262"/>
      <c r="B7" s="158" t="s">
        <v>132</v>
      </c>
      <c r="C7" s="103" t="s">
        <v>133</v>
      </c>
      <c r="D7" s="265"/>
      <c r="E7" s="159" t="s">
        <v>283</v>
      </c>
      <c r="F7" s="159" t="s">
        <v>284</v>
      </c>
    </row>
    <row r="8" spans="1:6" ht="12.75">
      <c r="A8" s="87">
        <v>1</v>
      </c>
      <c r="B8" s="87">
        <v>2</v>
      </c>
      <c r="C8" s="87" t="s">
        <v>134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6" t="s">
        <v>20</v>
      </c>
      <c r="C9" s="98"/>
      <c r="D9" s="210">
        <f aca="true" t="shared" si="0" ref="D9:D72">SUM(E9:F9)</f>
        <v>1371163.1030000001</v>
      </c>
      <c r="E9" s="214">
        <f>E10</f>
        <v>876282.271</v>
      </c>
      <c r="F9" s="214">
        <f>F128+F131+F158</f>
        <v>494880.83200000017</v>
      </c>
    </row>
    <row r="10" spans="1:6" ht="13.5" customHeight="1">
      <c r="A10" s="97">
        <v>4050</v>
      </c>
      <c r="B10" s="173" t="s">
        <v>21</v>
      </c>
      <c r="C10" s="99" t="s">
        <v>520</v>
      </c>
      <c r="D10" s="210">
        <f t="shared" si="0"/>
        <v>876282.271</v>
      </c>
      <c r="E10" s="214">
        <f>E13+E14+E15+E22+E24+E23+E25+E26+E30+E35+E37+E40+E41+E43+E45+E46+E48+E51+E54+E55+E82+E93+E104+E105+E107+E113+E117+E122+E129+E32+E36</f>
        <v>876282.271</v>
      </c>
      <c r="F10" s="214">
        <f>SUM(F11)</f>
        <v>0</v>
      </c>
    </row>
    <row r="11" spans="1:6" ht="14.25" customHeight="1">
      <c r="A11" s="100">
        <v>4100</v>
      </c>
      <c r="B11" s="179" t="s">
        <v>824</v>
      </c>
      <c r="C11" s="101" t="s">
        <v>520</v>
      </c>
      <c r="D11" s="210">
        <f t="shared" si="0"/>
        <v>151365</v>
      </c>
      <c r="E11" s="214">
        <f>SUM(E12+E16+E18)</f>
        <v>151365</v>
      </c>
      <c r="F11" s="214">
        <f>SUM(F18)</f>
        <v>0</v>
      </c>
    </row>
    <row r="12" spans="1:6" ht="25.5" customHeight="1">
      <c r="A12" s="100">
        <v>4110</v>
      </c>
      <c r="B12" s="173" t="s">
        <v>781</v>
      </c>
      <c r="C12" s="101" t="s">
        <v>520</v>
      </c>
      <c r="D12" s="210">
        <f t="shared" si="0"/>
        <v>151365</v>
      </c>
      <c r="E12" s="214">
        <f>SUM(E13:E15)</f>
        <v>151365</v>
      </c>
      <c r="F12" s="221" t="s">
        <v>529</v>
      </c>
    </row>
    <row r="13" spans="1:6" ht="24">
      <c r="A13" s="100">
        <v>4111</v>
      </c>
      <c r="B13" s="102" t="s">
        <v>135</v>
      </c>
      <c r="C13" s="103" t="s">
        <v>379</v>
      </c>
      <c r="D13" s="210">
        <f>SUM(E13:F13)</f>
        <v>138365</v>
      </c>
      <c r="E13" s="210">
        <v>138365</v>
      </c>
      <c r="F13" s="221"/>
    </row>
    <row r="14" spans="1:6" ht="24">
      <c r="A14" s="100">
        <v>4112</v>
      </c>
      <c r="B14" s="102" t="s">
        <v>136</v>
      </c>
      <c r="C14" s="104" t="s">
        <v>380</v>
      </c>
      <c r="D14" s="210">
        <v>10000</v>
      </c>
      <c r="E14" s="210">
        <v>10000</v>
      </c>
      <c r="F14" s="221" t="s">
        <v>529</v>
      </c>
    </row>
    <row r="15" spans="1:6" ht="12.75">
      <c r="A15" s="100">
        <v>4114</v>
      </c>
      <c r="B15" s="102" t="s">
        <v>137</v>
      </c>
      <c r="C15" s="104" t="s">
        <v>378</v>
      </c>
      <c r="D15" s="210">
        <f>SUM(E15:F15)</f>
        <v>3000</v>
      </c>
      <c r="E15" s="210">
        <v>3000</v>
      </c>
      <c r="F15" s="221" t="s">
        <v>529</v>
      </c>
    </row>
    <row r="16" spans="1:6" ht="24" customHeight="1">
      <c r="A16" s="100">
        <v>4120</v>
      </c>
      <c r="B16" s="105" t="s">
        <v>823</v>
      </c>
      <c r="C16" s="101" t="s">
        <v>520</v>
      </c>
      <c r="D16" s="210">
        <f t="shared" si="0"/>
        <v>0</v>
      </c>
      <c r="E16" s="214">
        <f>SUM(E17)</f>
        <v>0</v>
      </c>
      <c r="F16" s="221" t="s">
        <v>529</v>
      </c>
    </row>
    <row r="17" spans="1:6" ht="13.5" customHeight="1">
      <c r="A17" s="100">
        <v>4121</v>
      </c>
      <c r="B17" s="102" t="s">
        <v>138</v>
      </c>
      <c r="C17" s="104" t="s">
        <v>381</v>
      </c>
      <c r="D17" s="210">
        <f t="shared" si="0"/>
        <v>0</v>
      </c>
      <c r="E17" s="210"/>
      <c r="F17" s="221" t="s">
        <v>529</v>
      </c>
    </row>
    <row r="18" spans="1:6" ht="25.5" customHeight="1">
      <c r="A18" s="100">
        <v>4130</v>
      </c>
      <c r="B18" s="105" t="s">
        <v>822</v>
      </c>
      <c r="C18" s="101" t="s">
        <v>520</v>
      </c>
      <c r="D18" s="210">
        <f t="shared" si="0"/>
        <v>0</v>
      </c>
      <c r="E18" s="214">
        <f>SUM(E19)</f>
        <v>0</v>
      </c>
      <c r="F18" s="214">
        <f>SUM(F19)</f>
        <v>0</v>
      </c>
    </row>
    <row r="19" spans="1:6" ht="12.75">
      <c r="A19" s="100">
        <v>4131</v>
      </c>
      <c r="B19" s="105" t="s">
        <v>382</v>
      </c>
      <c r="C19" s="103" t="s">
        <v>383</v>
      </c>
      <c r="D19" s="210">
        <f t="shared" si="0"/>
        <v>0</v>
      </c>
      <c r="E19" s="210"/>
      <c r="F19" s="210"/>
    </row>
    <row r="20" spans="1:6" ht="26.25" customHeight="1">
      <c r="A20" s="100">
        <v>4200</v>
      </c>
      <c r="B20" s="173" t="s">
        <v>954</v>
      </c>
      <c r="C20" s="101" t="s">
        <v>520</v>
      </c>
      <c r="D20" s="210">
        <f>SUM(E20:F20)</f>
        <v>51733.070999999996</v>
      </c>
      <c r="E20" s="214">
        <f>E21+E29+E33+E42+E44+E47</f>
        <v>51733.070999999996</v>
      </c>
      <c r="F20" s="221" t="s">
        <v>529</v>
      </c>
    </row>
    <row r="21" spans="1:6" ht="14.25" customHeight="1">
      <c r="A21" s="100">
        <v>4210</v>
      </c>
      <c r="B21" s="105" t="s">
        <v>955</v>
      </c>
      <c r="C21" s="101" t="s">
        <v>520</v>
      </c>
      <c r="D21" s="210">
        <f t="shared" si="0"/>
        <v>13510</v>
      </c>
      <c r="E21" s="214">
        <f>SUM(E22:E28)</f>
        <v>13510</v>
      </c>
      <c r="F21" s="221" t="s">
        <v>529</v>
      </c>
    </row>
    <row r="22" spans="1:6" ht="24">
      <c r="A22" s="100">
        <v>4211</v>
      </c>
      <c r="B22" s="102" t="s">
        <v>384</v>
      </c>
      <c r="C22" s="104" t="s">
        <v>385</v>
      </c>
      <c r="D22" s="210">
        <f t="shared" si="0"/>
        <v>800</v>
      </c>
      <c r="E22" s="210">
        <v>800</v>
      </c>
      <c r="F22" s="221" t="s">
        <v>529</v>
      </c>
    </row>
    <row r="23" spans="1:6" ht="12.75">
      <c r="A23" s="100">
        <v>4212</v>
      </c>
      <c r="B23" s="105" t="s">
        <v>186</v>
      </c>
      <c r="C23" s="104" t="s">
        <v>386</v>
      </c>
      <c r="D23" s="210">
        <f t="shared" si="0"/>
        <v>7400</v>
      </c>
      <c r="E23" s="210">
        <v>7400</v>
      </c>
      <c r="F23" s="221" t="s">
        <v>529</v>
      </c>
    </row>
    <row r="24" spans="1:6" ht="12.75">
      <c r="A24" s="100">
        <v>4213</v>
      </c>
      <c r="B24" s="102" t="s">
        <v>139</v>
      </c>
      <c r="C24" s="104" t="s">
        <v>387</v>
      </c>
      <c r="D24" s="210">
        <f t="shared" si="0"/>
        <v>2300</v>
      </c>
      <c r="E24" s="210">
        <v>2300</v>
      </c>
      <c r="F24" s="221" t="s">
        <v>529</v>
      </c>
    </row>
    <row r="25" spans="1:6" ht="12.75">
      <c r="A25" s="100">
        <v>4214</v>
      </c>
      <c r="B25" s="102" t="s">
        <v>140</v>
      </c>
      <c r="C25" s="104" t="s">
        <v>388</v>
      </c>
      <c r="D25" s="210">
        <f t="shared" si="0"/>
        <v>2660</v>
      </c>
      <c r="E25" s="210">
        <v>2660</v>
      </c>
      <c r="F25" s="221" t="s">
        <v>529</v>
      </c>
    </row>
    <row r="26" spans="1:6" ht="12.75">
      <c r="A26" s="100">
        <v>4215</v>
      </c>
      <c r="B26" s="102" t="s">
        <v>141</v>
      </c>
      <c r="C26" s="104" t="s">
        <v>389</v>
      </c>
      <c r="D26" s="210">
        <f t="shared" si="0"/>
        <v>350</v>
      </c>
      <c r="E26" s="210">
        <v>350</v>
      </c>
      <c r="F26" s="221" t="s">
        <v>529</v>
      </c>
    </row>
    <row r="27" spans="1:6" ht="13.5" customHeight="1">
      <c r="A27" s="100">
        <v>4216</v>
      </c>
      <c r="B27" s="102" t="s">
        <v>142</v>
      </c>
      <c r="C27" s="104" t="s">
        <v>390</v>
      </c>
      <c r="D27" s="210">
        <f t="shared" si="0"/>
        <v>0</v>
      </c>
      <c r="E27" s="210"/>
      <c r="F27" s="221" t="s">
        <v>529</v>
      </c>
    </row>
    <row r="28" spans="1:6" ht="12.75">
      <c r="A28" s="100">
        <v>4217</v>
      </c>
      <c r="B28" s="102" t="s">
        <v>143</v>
      </c>
      <c r="C28" s="104" t="s">
        <v>391</v>
      </c>
      <c r="D28" s="210">
        <f t="shared" si="0"/>
        <v>0</v>
      </c>
      <c r="E28" s="210"/>
      <c r="F28" s="221" t="s">
        <v>529</v>
      </c>
    </row>
    <row r="29" spans="1:6" ht="24.75" customHeight="1">
      <c r="A29" s="100">
        <v>4220</v>
      </c>
      <c r="B29" s="105" t="s">
        <v>342</v>
      </c>
      <c r="C29" s="101" t="s">
        <v>520</v>
      </c>
      <c r="D29" s="210">
        <f t="shared" si="0"/>
        <v>350</v>
      </c>
      <c r="E29" s="214">
        <f>SUM(E30:E32)</f>
        <v>350</v>
      </c>
      <c r="F29" s="221" t="s">
        <v>529</v>
      </c>
    </row>
    <row r="30" spans="1:6" ht="12.75">
      <c r="A30" s="100">
        <v>4221</v>
      </c>
      <c r="B30" s="102" t="s">
        <v>144</v>
      </c>
      <c r="C30" s="106">
        <v>4221</v>
      </c>
      <c r="D30" s="210">
        <f t="shared" si="0"/>
        <v>350</v>
      </c>
      <c r="E30" s="210">
        <v>350</v>
      </c>
      <c r="F30" s="221" t="s">
        <v>529</v>
      </c>
    </row>
    <row r="31" spans="1:6" ht="13.5" customHeight="1">
      <c r="A31" s="100">
        <v>4222</v>
      </c>
      <c r="B31" s="102" t="s">
        <v>145</v>
      </c>
      <c r="C31" s="104" t="s">
        <v>482</v>
      </c>
      <c r="D31" s="210">
        <f t="shared" si="0"/>
        <v>0</v>
      </c>
      <c r="E31" s="210">
        <v>0</v>
      </c>
      <c r="F31" s="221" t="s">
        <v>529</v>
      </c>
    </row>
    <row r="32" spans="1:6" ht="12.75">
      <c r="A32" s="100">
        <v>4223</v>
      </c>
      <c r="B32" s="102" t="s">
        <v>146</v>
      </c>
      <c r="C32" s="104" t="s">
        <v>483</v>
      </c>
      <c r="D32" s="210">
        <f t="shared" si="0"/>
        <v>0</v>
      </c>
      <c r="E32" s="210">
        <v>0</v>
      </c>
      <c r="F32" s="221" t="s">
        <v>529</v>
      </c>
    </row>
    <row r="33" spans="1:6" ht="24.75" customHeight="1">
      <c r="A33" s="100">
        <v>4230</v>
      </c>
      <c r="B33" s="105" t="s">
        <v>0</v>
      </c>
      <c r="C33" s="101" t="s">
        <v>520</v>
      </c>
      <c r="D33" s="210">
        <f t="shared" si="0"/>
        <v>15387</v>
      </c>
      <c r="E33" s="214">
        <f>SUM(E34:E41)</f>
        <v>15387</v>
      </c>
      <c r="F33" s="221" t="s">
        <v>529</v>
      </c>
    </row>
    <row r="34" spans="1:6" ht="12.75">
      <c r="A34" s="100">
        <v>4231</v>
      </c>
      <c r="B34" s="102" t="s">
        <v>147</v>
      </c>
      <c r="C34" s="104" t="s">
        <v>484</v>
      </c>
      <c r="D34" s="210">
        <f t="shared" si="0"/>
        <v>0</v>
      </c>
      <c r="E34" s="210"/>
      <c r="F34" s="221" t="s">
        <v>529</v>
      </c>
    </row>
    <row r="35" spans="1:6" ht="12.75">
      <c r="A35" s="100">
        <v>4232</v>
      </c>
      <c r="B35" s="102" t="s">
        <v>148</v>
      </c>
      <c r="C35" s="104" t="s">
        <v>485</v>
      </c>
      <c r="D35" s="210">
        <f t="shared" si="0"/>
        <v>363</v>
      </c>
      <c r="E35" s="210">
        <v>363</v>
      </c>
      <c r="F35" s="221" t="s">
        <v>529</v>
      </c>
    </row>
    <row r="36" spans="1:6" ht="24">
      <c r="A36" s="100">
        <v>4233</v>
      </c>
      <c r="B36" s="102" t="s">
        <v>149</v>
      </c>
      <c r="C36" s="104" t="s">
        <v>486</v>
      </c>
      <c r="D36" s="210">
        <f t="shared" si="0"/>
        <v>100</v>
      </c>
      <c r="E36" s="210">
        <v>100</v>
      </c>
      <c r="F36" s="221" t="s">
        <v>529</v>
      </c>
    </row>
    <row r="37" spans="1:6" ht="12.75">
      <c r="A37" s="100">
        <v>4234</v>
      </c>
      <c r="B37" s="102" t="s">
        <v>150</v>
      </c>
      <c r="C37" s="104" t="s">
        <v>487</v>
      </c>
      <c r="D37" s="210">
        <f t="shared" si="0"/>
        <v>500</v>
      </c>
      <c r="E37" s="210">
        <v>500</v>
      </c>
      <c r="F37" s="221" t="s">
        <v>529</v>
      </c>
    </row>
    <row r="38" spans="1:6" ht="12.75">
      <c r="A38" s="100">
        <v>4235</v>
      </c>
      <c r="B38" s="107" t="s">
        <v>151</v>
      </c>
      <c r="C38" s="82">
        <v>4235</v>
      </c>
      <c r="D38" s="210">
        <f t="shared" si="0"/>
        <v>0</v>
      </c>
      <c r="E38" s="210"/>
      <c r="F38" s="221" t="s">
        <v>529</v>
      </c>
    </row>
    <row r="39" spans="1:6" ht="13.5" customHeight="1">
      <c r="A39" s="100">
        <v>4236</v>
      </c>
      <c r="B39" s="102" t="s">
        <v>152</v>
      </c>
      <c r="C39" s="104" t="s">
        <v>488</v>
      </c>
      <c r="D39" s="210">
        <f t="shared" si="0"/>
        <v>0</v>
      </c>
      <c r="E39" s="210"/>
      <c r="F39" s="221" t="s">
        <v>529</v>
      </c>
    </row>
    <row r="40" spans="1:6" ht="12.75">
      <c r="A40" s="100">
        <v>4237</v>
      </c>
      <c r="B40" s="102" t="s">
        <v>153</v>
      </c>
      <c r="C40" s="104" t="s">
        <v>489</v>
      </c>
      <c r="D40" s="210">
        <f t="shared" si="0"/>
        <v>900</v>
      </c>
      <c r="E40" s="210">
        <v>900</v>
      </c>
      <c r="F40" s="221" t="s">
        <v>529</v>
      </c>
    </row>
    <row r="41" spans="1:6" ht="12.75">
      <c r="A41" s="100">
        <v>4238</v>
      </c>
      <c r="B41" s="102" t="s">
        <v>154</v>
      </c>
      <c r="C41" s="104" t="s">
        <v>490</v>
      </c>
      <c r="D41" s="210">
        <f t="shared" si="0"/>
        <v>13524</v>
      </c>
      <c r="E41" s="210">
        <v>13524</v>
      </c>
      <c r="F41" s="221" t="s">
        <v>529</v>
      </c>
    </row>
    <row r="42" spans="1:6" ht="24" customHeight="1">
      <c r="A42" s="100">
        <v>4240</v>
      </c>
      <c r="B42" s="105" t="s">
        <v>792</v>
      </c>
      <c r="C42" s="101" t="s">
        <v>520</v>
      </c>
      <c r="D42" s="210">
        <f t="shared" si="0"/>
        <v>0</v>
      </c>
      <c r="E42" s="214">
        <f>SUM(E43)</f>
        <v>0</v>
      </c>
      <c r="F42" s="221" t="s">
        <v>529</v>
      </c>
    </row>
    <row r="43" spans="1:6" ht="12.75">
      <c r="A43" s="100">
        <v>4241</v>
      </c>
      <c r="B43" s="102" t="s">
        <v>155</v>
      </c>
      <c r="C43" s="104" t="s">
        <v>491</v>
      </c>
      <c r="D43" s="210">
        <f t="shared" si="0"/>
        <v>0</v>
      </c>
      <c r="E43" s="210">
        <v>0</v>
      </c>
      <c r="F43" s="221" t="s">
        <v>529</v>
      </c>
    </row>
    <row r="44" spans="1:6" ht="24" customHeight="1">
      <c r="A44" s="100">
        <v>4250</v>
      </c>
      <c r="B44" s="105" t="s">
        <v>782</v>
      </c>
      <c r="C44" s="101" t="s">
        <v>520</v>
      </c>
      <c r="D44" s="210">
        <f t="shared" si="0"/>
        <v>1700</v>
      </c>
      <c r="E44" s="214">
        <f>SUM(E45:E46)</f>
        <v>1700</v>
      </c>
      <c r="F44" s="221" t="s">
        <v>529</v>
      </c>
    </row>
    <row r="45" spans="1:6" ht="24">
      <c r="A45" s="100">
        <v>4251</v>
      </c>
      <c r="B45" s="102" t="s">
        <v>156</v>
      </c>
      <c r="C45" s="104" t="s">
        <v>492</v>
      </c>
      <c r="D45" s="210">
        <f t="shared" si="0"/>
        <v>800</v>
      </c>
      <c r="E45" s="210">
        <v>800</v>
      </c>
      <c r="F45" s="221" t="s">
        <v>529</v>
      </c>
    </row>
    <row r="46" spans="1:6" ht="24">
      <c r="A46" s="100">
        <v>4252</v>
      </c>
      <c r="B46" s="102" t="s">
        <v>157</v>
      </c>
      <c r="C46" s="104" t="s">
        <v>493</v>
      </c>
      <c r="D46" s="210">
        <f t="shared" si="0"/>
        <v>900</v>
      </c>
      <c r="E46" s="210">
        <v>900</v>
      </c>
      <c r="F46" s="221" t="s">
        <v>529</v>
      </c>
    </row>
    <row r="47" spans="1:6" ht="12.75" customHeight="1">
      <c r="A47" s="100">
        <v>4260</v>
      </c>
      <c r="B47" s="105" t="s">
        <v>1</v>
      </c>
      <c r="C47" s="101" t="s">
        <v>520</v>
      </c>
      <c r="D47" s="210">
        <f t="shared" si="0"/>
        <v>20786.071</v>
      </c>
      <c r="E47" s="214">
        <f>SUM(E48:E55)</f>
        <v>20786.071</v>
      </c>
      <c r="F47" s="221" t="s">
        <v>529</v>
      </c>
    </row>
    <row r="48" spans="1:6" ht="12.75">
      <c r="A48" s="100">
        <v>4261</v>
      </c>
      <c r="B48" s="102" t="s">
        <v>165</v>
      </c>
      <c r="C48" s="104" t="s">
        <v>494</v>
      </c>
      <c r="D48" s="210">
        <f t="shared" si="0"/>
        <v>1000</v>
      </c>
      <c r="E48" s="210">
        <v>1000</v>
      </c>
      <c r="F48" s="221" t="s">
        <v>529</v>
      </c>
    </row>
    <row r="49" spans="1:6" ht="12.75">
      <c r="A49" s="100">
        <v>4262</v>
      </c>
      <c r="B49" s="102" t="s">
        <v>166</v>
      </c>
      <c r="C49" s="104" t="s">
        <v>495</v>
      </c>
      <c r="D49" s="210">
        <f t="shared" si="0"/>
        <v>0</v>
      </c>
      <c r="E49" s="210"/>
      <c r="F49" s="221" t="s">
        <v>529</v>
      </c>
    </row>
    <row r="50" spans="1:6" ht="24" customHeight="1">
      <c r="A50" s="100">
        <v>4263</v>
      </c>
      <c r="B50" s="102" t="s">
        <v>396</v>
      </c>
      <c r="C50" s="104" t="s">
        <v>496</v>
      </c>
      <c r="D50" s="210">
        <f t="shared" si="0"/>
        <v>0</v>
      </c>
      <c r="E50" s="210"/>
      <c r="F50" s="221" t="s">
        <v>529</v>
      </c>
    </row>
    <row r="51" spans="1:6" ht="12.75">
      <c r="A51" s="100">
        <v>4264</v>
      </c>
      <c r="B51" s="108" t="s">
        <v>167</v>
      </c>
      <c r="C51" s="104" t="s">
        <v>497</v>
      </c>
      <c r="D51" s="210">
        <f t="shared" si="0"/>
        <v>4706</v>
      </c>
      <c r="E51" s="210">
        <v>4706</v>
      </c>
      <c r="F51" s="221" t="s">
        <v>529</v>
      </c>
    </row>
    <row r="52" spans="1:6" ht="24">
      <c r="A52" s="100">
        <v>4265</v>
      </c>
      <c r="B52" s="108" t="s">
        <v>168</v>
      </c>
      <c r="C52" s="104" t="s">
        <v>498</v>
      </c>
      <c r="D52" s="210">
        <f t="shared" si="0"/>
        <v>0</v>
      </c>
      <c r="E52" s="210"/>
      <c r="F52" s="221" t="s">
        <v>529</v>
      </c>
    </row>
    <row r="53" spans="1:6" ht="12.75">
      <c r="A53" s="100">
        <v>4266</v>
      </c>
      <c r="B53" s="108" t="s">
        <v>169</v>
      </c>
      <c r="C53" s="104" t="s">
        <v>499</v>
      </c>
      <c r="D53" s="210">
        <f t="shared" si="0"/>
        <v>0</v>
      </c>
      <c r="E53" s="210"/>
      <c r="F53" s="221" t="s">
        <v>529</v>
      </c>
    </row>
    <row r="54" spans="1:6" ht="12.75">
      <c r="A54" s="100">
        <v>4267</v>
      </c>
      <c r="B54" s="108" t="s">
        <v>170</v>
      </c>
      <c r="C54" s="104" t="s">
        <v>500</v>
      </c>
      <c r="D54" s="210">
        <f t="shared" si="0"/>
        <v>2800</v>
      </c>
      <c r="E54" s="210">
        <v>2800</v>
      </c>
      <c r="F54" s="221" t="s">
        <v>529</v>
      </c>
    </row>
    <row r="55" spans="1:6" ht="12.75">
      <c r="A55" s="100">
        <v>4268</v>
      </c>
      <c r="B55" s="108" t="s">
        <v>171</v>
      </c>
      <c r="C55" s="104" t="s">
        <v>501</v>
      </c>
      <c r="D55" s="210">
        <f t="shared" si="0"/>
        <v>12280.071</v>
      </c>
      <c r="E55" s="210">
        <v>12280.071</v>
      </c>
      <c r="F55" s="221" t="s">
        <v>529</v>
      </c>
    </row>
    <row r="56" spans="1:6" ht="12.75" customHeight="1">
      <c r="A56" s="100">
        <v>4300</v>
      </c>
      <c r="B56" s="109" t="s">
        <v>793</v>
      </c>
      <c r="C56" s="101" t="s">
        <v>520</v>
      </c>
      <c r="D56" s="210">
        <f t="shared" si="0"/>
        <v>0</v>
      </c>
      <c r="E56" s="214">
        <f>SUM(E58:E59)</f>
        <v>0</v>
      </c>
      <c r="F56" s="221" t="s">
        <v>529</v>
      </c>
    </row>
    <row r="57" spans="1:6" ht="12.75" customHeight="1">
      <c r="A57" s="100">
        <v>4310</v>
      </c>
      <c r="B57" s="109" t="s">
        <v>343</v>
      </c>
      <c r="C57" s="101" t="s">
        <v>520</v>
      </c>
      <c r="D57" s="210">
        <f t="shared" si="0"/>
        <v>0</v>
      </c>
      <c r="E57" s="210"/>
      <c r="F57" s="210"/>
    </row>
    <row r="58" spans="1:6" ht="12.75">
      <c r="A58" s="100">
        <v>4311</v>
      </c>
      <c r="B58" s="108" t="s">
        <v>172</v>
      </c>
      <c r="C58" s="104" t="s">
        <v>502</v>
      </c>
      <c r="D58" s="210">
        <f t="shared" si="0"/>
        <v>0</v>
      </c>
      <c r="E58" s="210"/>
      <c r="F58" s="221" t="s">
        <v>529</v>
      </c>
    </row>
    <row r="59" spans="1:6" ht="12.75">
      <c r="A59" s="100">
        <v>4312</v>
      </c>
      <c r="B59" s="108" t="s">
        <v>173</v>
      </c>
      <c r="C59" s="104" t="s">
        <v>503</v>
      </c>
      <c r="D59" s="210">
        <f t="shared" si="0"/>
        <v>0</v>
      </c>
      <c r="E59" s="210"/>
      <c r="F59" s="221" t="s">
        <v>529</v>
      </c>
    </row>
    <row r="60" spans="1:6" ht="12.75" customHeight="1">
      <c r="A60" s="100">
        <v>4320</v>
      </c>
      <c r="B60" s="109" t="s">
        <v>344</v>
      </c>
      <c r="C60" s="101" t="s">
        <v>520</v>
      </c>
      <c r="D60" s="210">
        <f t="shared" si="0"/>
        <v>0</v>
      </c>
      <c r="E60" s="214">
        <f>SUM(E61:E62)</f>
        <v>0</v>
      </c>
      <c r="F60" s="221"/>
    </row>
    <row r="61" spans="1:6" ht="14.25" customHeight="1">
      <c r="A61" s="100">
        <v>4321</v>
      </c>
      <c r="B61" s="108" t="s">
        <v>174</v>
      </c>
      <c r="C61" s="104" t="s">
        <v>504</v>
      </c>
      <c r="D61" s="210">
        <f t="shared" si="0"/>
        <v>0</v>
      </c>
      <c r="E61" s="210"/>
      <c r="F61" s="221" t="s">
        <v>529</v>
      </c>
    </row>
    <row r="62" spans="1:6" ht="14.25" customHeight="1">
      <c r="A62" s="100">
        <v>4322</v>
      </c>
      <c r="B62" s="108" t="s">
        <v>175</v>
      </c>
      <c r="C62" s="104" t="s">
        <v>505</v>
      </c>
      <c r="D62" s="210">
        <f t="shared" si="0"/>
        <v>0</v>
      </c>
      <c r="E62" s="210"/>
      <c r="F62" s="221" t="s">
        <v>529</v>
      </c>
    </row>
    <row r="63" spans="1:6" ht="24.75" customHeight="1">
      <c r="A63" s="100">
        <v>4330</v>
      </c>
      <c r="B63" s="109" t="s">
        <v>794</v>
      </c>
      <c r="C63" s="101" t="s">
        <v>520</v>
      </c>
      <c r="D63" s="210">
        <f t="shared" si="0"/>
        <v>0</v>
      </c>
      <c r="E63" s="214">
        <f>SUM(E64:E66)</f>
        <v>0</v>
      </c>
      <c r="F63" s="221" t="s">
        <v>529</v>
      </c>
    </row>
    <row r="64" spans="1:6" ht="24">
      <c r="A64" s="100">
        <v>4331</v>
      </c>
      <c r="B64" s="108" t="s">
        <v>176</v>
      </c>
      <c r="C64" s="104" t="s">
        <v>506</v>
      </c>
      <c r="D64" s="210">
        <f t="shared" si="0"/>
        <v>0</v>
      </c>
      <c r="E64" s="210"/>
      <c r="F64" s="221" t="s">
        <v>529</v>
      </c>
    </row>
    <row r="65" spans="1:6" ht="12.75">
      <c r="A65" s="100">
        <v>4332</v>
      </c>
      <c r="B65" s="108" t="s">
        <v>177</v>
      </c>
      <c r="C65" s="104" t="s">
        <v>507</v>
      </c>
      <c r="D65" s="210">
        <f t="shared" si="0"/>
        <v>0</v>
      </c>
      <c r="E65" s="210"/>
      <c r="F65" s="221" t="s">
        <v>529</v>
      </c>
    </row>
    <row r="66" spans="1:6" ht="12.75">
      <c r="A66" s="100">
        <v>4333</v>
      </c>
      <c r="B66" s="108" t="s">
        <v>185</v>
      </c>
      <c r="C66" s="104" t="s">
        <v>508</v>
      </c>
      <c r="D66" s="210">
        <f t="shared" si="0"/>
        <v>0</v>
      </c>
      <c r="E66" s="210"/>
      <c r="F66" s="221" t="s">
        <v>529</v>
      </c>
    </row>
    <row r="67" spans="1:6" ht="12.75" customHeight="1">
      <c r="A67" s="100">
        <v>4400</v>
      </c>
      <c r="B67" s="108" t="s">
        <v>345</v>
      </c>
      <c r="C67" s="101" t="s">
        <v>520</v>
      </c>
      <c r="D67" s="210">
        <f t="shared" si="0"/>
        <v>0</v>
      </c>
      <c r="E67" s="214">
        <f>SUM(E68+E71)</f>
        <v>0</v>
      </c>
      <c r="F67" s="221" t="s">
        <v>529</v>
      </c>
    </row>
    <row r="68" spans="1:6" ht="24.75" customHeight="1">
      <c r="A68" s="100">
        <v>4410</v>
      </c>
      <c r="B68" s="109" t="s">
        <v>2</v>
      </c>
      <c r="C68" s="101" t="s">
        <v>520</v>
      </c>
      <c r="D68" s="210">
        <f t="shared" si="0"/>
        <v>0</v>
      </c>
      <c r="E68" s="214">
        <f>SUM(E69:E70)</f>
        <v>0</v>
      </c>
      <c r="F68" s="210"/>
    </row>
    <row r="69" spans="1:6" ht="26.25" customHeight="1">
      <c r="A69" s="100">
        <v>4411</v>
      </c>
      <c r="B69" s="108" t="s">
        <v>187</v>
      </c>
      <c r="C69" s="104" t="s">
        <v>509</v>
      </c>
      <c r="D69" s="210">
        <f t="shared" si="0"/>
        <v>0</v>
      </c>
      <c r="E69" s="210"/>
      <c r="F69" s="221" t="s">
        <v>529</v>
      </c>
    </row>
    <row r="70" spans="1:6" ht="24">
      <c r="A70" s="100">
        <v>4412</v>
      </c>
      <c r="B70" s="108" t="s">
        <v>213</v>
      </c>
      <c r="C70" s="104" t="s">
        <v>510</v>
      </c>
      <c r="D70" s="210">
        <f t="shared" si="0"/>
        <v>0</v>
      </c>
      <c r="E70" s="210"/>
      <c r="F70" s="221" t="s">
        <v>529</v>
      </c>
    </row>
    <row r="71" spans="1:6" ht="26.25" customHeight="1">
      <c r="A71" s="100">
        <v>4420</v>
      </c>
      <c r="B71" s="109" t="s">
        <v>346</v>
      </c>
      <c r="C71" s="101" t="s">
        <v>520</v>
      </c>
      <c r="D71" s="210">
        <f t="shared" si="0"/>
        <v>0</v>
      </c>
      <c r="E71" s="214">
        <f>SUM(E72:E73)</f>
        <v>0</v>
      </c>
      <c r="F71" s="221"/>
    </row>
    <row r="72" spans="1:6" ht="25.5" customHeight="1">
      <c r="A72" s="100">
        <v>4421</v>
      </c>
      <c r="B72" s="108" t="s">
        <v>41</v>
      </c>
      <c r="C72" s="104" t="s">
        <v>511</v>
      </c>
      <c r="D72" s="210">
        <f t="shared" si="0"/>
        <v>0</v>
      </c>
      <c r="E72" s="210"/>
      <c r="F72" s="221" t="s">
        <v>529</v>
      </c>
    </row>
    <row r="73" spans="1:6" ht="25.5" customHeight="1">
      <c r="A73" s="100">
        <v>4422</v>
      </c>
      <c r="B73" s="108" t="s">
        <v>299</v>
      </c>
      <c r="C73" s="104" t="s">
        <v>512</v>
      </c>
      <c r="D73" s="210">
        <f aca="true" t="shared" si="1" ref="D73:D136">SUM(E73:F73)</f>
        <v>0</v>
      </c>
      <c r="E73" s="210"/>
      <c r="F73" s="221" t="s">
        <v>529</v>
      </c>
    </row>
    <row r="74" spans="1:6" ht="13.5" customHeight="1">
      <c r="A74" s="100">
        <v>4500</v>
      </c>
      <c r="B74" s="108" t="s">
        <v>3</v>
      </c>
      <c r="C74" s="101" t="s">
        <v>520</v>
      </c>
      <c r="D74" s="210">
        <f t="shared" si="1"/>
        <v>555854.2</v>
      </c>
      <c r="E74" s="214">
        <f>SUM(E75+E78+E81+E90)</f>
        <v>555854.2</v>
      </c>
      <c r="F74" s="221" t="s">
        <v>529</v>
      </c>
    </row>
    <row r="75" spans="1:6" ht="24.75" customHeight="1">
      <c r="A75" s="100">
        <v>4510</v>
      </c>
      <c r="B75" s="108" t="s">
        <v>347</v>
      </c>
      <c r="C75" s="101" t="s">
        <v>520</v>
      </c>
      <c r="D75" s="210">
        <f t="shared" si="1"/>
        <v>0</v>
      </c>
      <c r="E75" s="214">
        <f>SUM(E76:E77)</f>
        <v>0</v>
      </c>
      <c r="F75" s="210"/>
    </row>
    <row r="76" spans="1:6" ht="24">
      <c r="A76" s="100">
        <v>4511</v>
      </c>
      <c r="B76" s="110" t="s">
        <v>259</v>
      </c>
      <c r="C76" s="104" t="s">
        <v>513</v>
      </c>
      <c r="D76" s="210">
        <f t="shared" si="1"/>
        <v>0</v>
      </c>
      <c r="E76" s="210"/>
      <c r="F76" s="221" t="s">
        <v>529</v>
      </c>
    </row>
    <row r="77" spans="1:7" ht="24">
      <c r="A77" s="100">
        <v>4512</v>
      </c>
      <c r="B77" s="108" t="s">
        <v>300</v>
      </c>
      <c r="C77" s="104" t="s">
        <v>514</v>
      </c>
      <c r="D77" s="210">
        <f t="shared" si="1"/>
        <v>0</v>
      </c>
      <c r="E77" s="210"/>
      <c r="F77" s="221" t="s">
        <v>529</v>
      </c>
      <c r="G77" s="212"/>
    </row>
    <row r="78" spans="1:6" ht="24.75" customHeight="1">
      <c r="A78" s="100">
        <v>4520</v>
      </c>
      <c r="B78" s="108" t="s">
        <v>4</v>
      </c>
      <c r="C78" s="101" t="s">
        <v>520</v>
      </c>
      <c r="D78" s="210">
        <f t="shared" si="1"/>
        <v>0</v>
      </c>
      <c r="E78" s="214">
        <f>SUM(E79:E80)</f>
        <v>0</v>
      </c>
      <c r="F78" s="221"/>
    </row>
    <row r="79" spans="1:6" ht="24">
      <c r="A79" s="100">
        <v>4521</v>
      </c>
      <c r="B79" s="108" t="s">
        <v>260</v>
      </c>
      <c r="C79" s="104" t="s">
        <v>515</v>
      </c>
      <c r="D79" s="210">
        <f t="shared" si="1"/>
        <v>0</v>
      </c>
      <c r="E79" s="210"/>
      <c r="F79" s="221" t="s">
        <v>529</v>
      </c>
    </row>
    <row r="80" spans="1:6" ht="24">
      <c r="A80" s="100">
        <v>4522</v>
      </c>
      <c r="B80" s="108" t="s">
        <v>272</v>
      </c>
      <c r="C80" s="104" t="s">
        <v>516</v>
      </c>
      <c r="D80" s="210">
        <f t="shared" si="1"/>
        <v>0</v>
      </c>
      <c r="E80" s="210"/>
      <c r="F80" s="221" t="s">
        <v>529</v>
      </c>
    </row>
    <row r="81" spans="1:6" ht="24.75" customHeight="1">
      <c r="A81" s="100">
        <v>4530</v>
      </c>
      <c r="B81" s="109" t="s">
        <v>795</v>
      </c>
      <c r="C81" s="101" t="s">
        <v>520</v>
      </c>
      <c r="D81" s="210">
        <f t="shared" si="1"/>
        <v>555854.2</v>
      </c>
      <c r="E81" s="214">
        <f>SUM(E82:E84)</f>
        <v>555854.2</v>
      </c>
      <c r="F81" s="214">
        <f>SUM(F82:F84)</f>
        <v>0</v>
      </c>
    </row>
    <row r="82" spans="1:6" ht="36">
      <c r="A82" s="100">
        <v>4531</v>
      </c>
      <c r="B82" s="111" t="s">
        <v>261</v>
      </c>
      <c r="C82" s="103" t="s">
        <v>407</v>
      </c>
      <c r="D82" s="210">
        <f t="shared" si="1"/>
        <v>555854.2</v>
      </c>
      <c r="E82" s="210">
        <v>555854.2</v>
      </c>
      <c r="F82" s="210"/>
    </row>
    <row r="83" spans="1:6" ht="36">
      <c r="A83" s="100">
        <v>4532</v>
      </c>
      <c r="B83" s="111" t="s">
        <v>262</v>
      </c>
      <c r="C83" s="104" t="s">
        <v>408</v>
      </c>
      <c r="D83" s="210">
        <f t="shared" si="1"/>
        <v>0</v>
      </c>
      <c r="E83" s="210"/>
      <c r="F83" s="210"/>
    </row>
    <row r="84" spans="1:6" ht="14.25" customHeight="1">
      <c r="A84" s="100">
        <v>4533</v>
      </c>
      <c r="B84" s="111" t="s">
        <v>5</v>
      </c>
      <c r="C84" s="104" t="s">
        <v>409</v>
      </c>
      <c r="D84" s="210">
        <f t="shared" si="1"/>
        <v>0</v>
      </c>
      <c r="E84" s="214">
        <f>SUM(E85+E88+E89)</f>
        <v>0</v>
      </c>
      <c r="F84" s="214">
        <f>SUM(F85+F88+F89)</f>
        <v>0</v>
      </c>
    </row>
    <row r="85" spans="1:6" ht="14.25" customHeight="1">
      <c r="A85" s="100">
        <v>4534</v>
      </c>
      <c r="B85" s="112" t="s">
        <v>796</v>
      </c>
      <c r="C85" s="104"/>
      <c r="D85" s="210">
        <f t="shared" si="1"/>
        <v>0</v>
      </c>
      <c r="E85" s="214">
        <f>SUM(E86:E87)</f>
        <v>0</v>
      </c>
      <c r="F85" s="214">
        <f>SUM(F86:F87)</f>
        <v>0</v>
      </c>
    </row>
    <row r="86" spans="1:6" ht="24">
      <c r="A86" s="113">
        <v>4535</v>
      </c>
      <c r="B86" s="112" t="s">
        <v>230</v>
      </c>
      <c r="C86" s="104"/>
      <c r="D86" s="210">
        <f t="shared" si="1"/>
        <v>0</v>
      </c>
      <c r="E86" s="210"/>
      <c r="F86" s="210"/>
    </row>
    <row r="87" spans="1:6" ht="12.75">
      <c r="A87" s="100">
        <v>4536</v>
      </c>
      <c r="B87" s="112" t="s">
        <v>231</v>
      </c>
      <c r="C87" s="104"/>
      <c r="D87" s="210">
        <f t="shared" si="1"/>
        <v>0</v>
      </c>
      <c r="E87" s="210"/>
      <c r="F87" s="210"/>
    </row>
    <row r="88" spans="1:6" ht="12.75">
      <c r="A88" s="100">
        <v>4537</v>
      </c>
      <c r="B88" s="112" t="s">
        <v>232</v>
      </c>
      <c r="C88" s="104"/>
      <c r="D88" s="210">
        <f t="shared" si="1"/>
        <v>0</v>
      </c>
      <c r="E88" s="210"/>
      <c r="F88" s="210"/>
    </row>
    <row r="89" spans="1:6" ht="12.75">
      <c r="A89" s="100">
        <v>4538</v>
      </c>
      <c r="B89" s="112" t="s">
        <v>234</v>
      </c>
      <c r="C89" s="104"/>
      <c r="D89" s="210">
        <f t="shared" si="1"/>
        <v>0</v>
      </c>
      <c r="E89" s="210"/>
      <c r="F89" s="210"/>
    </row>
    <row r="90" spans="1:6" ht="24" customHeight="1">
      <c r="A90" s="100">
        <v>4540</v>
      </c>
      <c r="B90" s="109" t="s">
        <v>7</v>
      </c>
      <c r="C90" s="101" t="s">
        <v>520</v>
      </c>
      <c r="D90" s="210">
        <f t="shared" si="1"/>
        <v>0</v>
      </c>
      <c r="E90" s="210"/>
      <c r="F90" s="214">
        <f>SUM(F91:F93)</f>
        <v>0</v>
      </c>
    </row>
    <row r="91" spans="1:6" ht="36">
      <c r="A91" s="100">
        <v>4541</v>
      </c>
      <c r="B91" s="111" t="s">
        <v>410</v>
      </c>
      <c r="C91" s="104" t="s">
        <v>412</v>
      </c>
      <c r="D91" s="210">
        <f t="shared" si="1"/>
        <v>0</v>
      </c>
      <c r="E91" s="221" t="s">
        <v>529</v>
      </c>
      <c r="F91" s="210"/>
    </row>
    <row r="92" spans="1:6" ht="26.25" customHeight="1">
      <c r="A92" s="100">
        <v>4542</v>
      </c>
      <c r="B92" s="111" t="s">
        <v>411</v>
      </c>
      <c r="C92" s="104" t="s">
        <v>413</v>
      </c>
      <c r="D92" s="210">
        <f t="shared" si="1"/>
        <v>0</v>
      </c>
      <c r="E92" s="221" t="s">
        <v>529</v>
      </c>
      <c r="F92" s="210"/>
    </row>
    <row r="93" spans="1:6" ht="13.5" customHeight="1">
      <c r="A93" s="100">
        <v>4543</v>
      </c>
      <c r="B93" s="111" t="s">
        <v>8</v>
      </c>
      <c r="C93" s="104" t="s">
        <v>414</v>
      </c>
      <c r="D93" s="210">
        <f t="shared" si="1"/>
        <v>3330</v>
      </c>
      <c r="E93" s="221">
        <v>3330</v>
      </c>
      <c r="F93" s="214"/>
    </row>
    <row r="94" spans="1:6" ht="14.25" customHeight="1">
      <c r="A94" s="100">
        <v>4544</v>
      </c>
      <c r="B94" s="112" t="s">
        <v>811</v>
      </c>
      <c r="C94" s="104"/>
      <c r="D94" s="210">
        <f t="shared" si="1"/>
        <v>0</v>
      </c>
      <c r="E94" s="214"/>
      <c r="F94" s="214">
        <f>SUM(F95:F96)</f>
        <v>0</v>
      </c>
    </row>
    <row r="95" spans="1:6" ht="24">
      <c r="A95" s="113">
        <v>4545</v>
      </c>
      <c r="B95" s="112" t="s">
        <v>230</v>
      </c>
      <c r="C95" s="104"/>
      <c r="D95" s="210">
        <f t="shared" si="1"/>
        <v>0</v>
      </c>
      <c r="E95" s="210"/>
      <c r="F95" s="210"/>
    </row>
    <row r="96" spans="1:6" ht="12.75">
      <c r="A96" s="100">
        <v>4546</v>
      </c>
      <c r="B96" s="112" t="s">
        <v>233</v>
      </c>
      <c r="C96" s="104"/>
      <c r="D96" s="210">
        <f t="shared" si="1"/>
        <v>0</v>
      </c>
      <c r="E96" s="210"/>
      <c r="F96" s="210"/>
    </row>
    <row r="97" spans="1:6" ht="12.75">
      <c r="A97" s="100">
        <v>4547</v>
      </c>
      <c r="B97" s="112" t="s">
        <v>232</v>
      </c>
      <c r="C97" s="104"/>
      <c r="D97" s="210">
        <f t="shared" si="1"/>
        <v>0</v>
      </c>
      <c r="E97" s="210"/>
      <c r="F97" s="210"/>
    </row>
    <row r="98" spans="1:6" ht="12.75">
      <c r="A98" s="100">
        <v>4548</v>
      </c>
      <c r="B98" s="112" t="s">
        <v>234</v>
      </c>
      <c r="C98" s="104"/>
      <c r="D98" s="210">
        <f t="shared" si="1"/>
        <v>0</v>
      </c>
      <c r="E98" s="210"/>
      <c r="F98" s="210"/>
    </row>
    <row r="99" spans="1:6" ht="24" customHeight="1">
      <c r="A99" s="100">
        <v>4600</v>
      </c>
      <c r="B99" s="109" t="s">
        <v>352</v>
      </c>
      <c r="C99" s="101" t="s">
        <v>520</v>
      </c>
      <c r="D99" s="210">
        <f t="shared" si="1"/>
        <v>53500</v>
      </c>
      <c r="E99" s="214">
        <f>SUM(E100+E103+E108)</f>
        <v>53500</v>
      </c>
      <c r="F99" s="221" t="s">
        <v>529</v>
      </c>
    </row>
    <row r="100" spans="1:6" ht="24">
      <c r="A100" s="97">
        <v>4610</v>
      </c>
      <c r="B100" s="114" t="s">
        <v>9</v>
      </c>
      <c r="C100" s="98"/>
      <c r="D100" s="210">
        <f t="shared" si="1"/>
        <v>0</v>
      </c>
      <c r="E100" s="214">
        <f>SUM(E101:E102)</f>
        <v>0</v>
      </c>
      <c r="F100" s="221" t="s">
        <v>530</v>
      </c>
    </row>
    <row r="101" spans="1:6" ht="26.25" customHeight="1">
      <c r="A101" s="97">
        <v>4610</v>
      </c>
      <c r="B101" s="59" t="s">
        <v>115</v>
      </c>
      <c r="C101" s="98" t="s">
        <v>114</v>
      </c>
      <c r="D101" s="210">
        <f t="shared" si="1"/>
        <v>0</v>
      </c>
      <c r="E101" s="210"/>
      <c r="F101" s="221" t="s">
        <v>529</v>
      </c>
    </row>
    <row r="102" spans="1:6" ht="26.25" customHeight="1">
      <c r="A102" s="97">
        <v>4620</v>
      </c>
      <c r="B102" s="115" t="s">
        <v>277</v>
      </c>
      <c r="C102" s="98" t="s">
        <v>276</v>
      </c>
      <c r="D102" s="210">
        <f t="shared" si="1"/>
        <v>0</v>
      </c>
      <c r="E102" s="210"/>
      <c r="F102" s="221" t="s">
        <v>529</v>
      </c>
    </row>
    <row r="103" spans="1:6" ht="24.75" customHeight="1">
      <c r="A103" s="100">
        <v>4630</v>
      </c>
      <c r="B103" s="109" t="s">
        <v>348</v>
      </c>
      <c r="C103" s="101" t="s">
        <v>520</v>
      </c>
      <c r="D103" s="210">
        <f t="shared" si="1"/>
        <v>53500</v>
      </c>
      <c r="E103" s="214">
        <f>SUM(E104:E107)</f>
        <v>53500</v>
      </c>
      <c r="F103" s="221" t="s">
        <v>529</v>
      </c>
    </row>
    <row r="104" spans="1:6" ht="17.25" customHeight="1">
      <c r="A104" s="100">
        <v>4631</v>
      </c>
      <c r="B104" s="108" t="s">
        <v>419</v>
      </c>
      <c r="C104" s="104" t="s">
        <v>415</v>
      </c>
      <c r="D104" s="210">
        <f t="shared" si="1"/>
        <v>5000</v>
      </c>
      <c r="E104" s="210">
        <v>5000</v>
      </c>
      <c r="F104" s="221" t="s">
        <v>529</v>
      </c>
    </row>
    <row r="105" spans="1:6" ht="24">
      <c r="A105" s="100">
        <v>4632</v>
      </c>
      <c r="B105" s="102" t="s">
        <v>420</v>
      </c>
      <c r="C105" s="104" t="s">
        <v>416</v>
      </c>
      <c r="D105" s="210">
        <f t="shared" si="1"/>
        <v>500</v>
      </c>
      <c r="E105" s="210">
        <v>500</v>
      </c>
      <c r="F105" s="221" t="s">
        <v>529</v>
      </c>
    </row>
    <row r="106" spans="1:6" ht="12.75">
      <c r="A106" s="100">
        <v>4633</v>
      </c>
      <c r="B106" s="108" t="s">
        <v>421</v>
      </c>
      <c r="C106" s="104" t="s">
        <v>417</v>
      </c>
      <c r="D106" s="210">
        <f t="shared" si="1"/>
        <v>0</v>
      </c>
      <c r="E106" s="210"/>
      <c r="F106" s="221" t="s">
        <v>529</v>
      </c>
    </row>
    <row r="107" spans="1:6" ht="12.75">
      <c r="A107" s="100">
        <v>4634</v>
      </c>
      <c r="B107" s="108" t="s">
        <v>422</v>
      </c>
      <c r="C107" s="104" t="s">
        <v>418</v>
      </c>
      <c r="D107" s="210">
        <f t="shared" si="1"/>
        <v>48000</v>
      </c>
      <c r="E107" s="210">
        <v>48000</v>
      </c>
      <c r="F107" s="221" t="s">
        <v>529</v>
      </c>
    </row>
    <row r="108" spans="1:6" ht="12.75" customHeight="1">
      <c r="A108" s="100">
        <v>4640</v>
      </c>
      <c r="B108" s="109" t="s">
        <v>812</v>
      </c>
      <c r="C108" s="101" t="s">
        <v>520</v>
      </c>
      <c r="D108" s="210">
        <f t="shared" si="1"/>
        <v>0</v>
      </c>
      <c r="E108" s="214">
        <f>SUM(E109)</f>
        <v>0</v>
      </c>
      <c r="F108" s="221" t="s">
        <v>529</v>
      </c>
    </row>
    <row r="109" spans="1:6" ht="12.75">
      <c r="A109" s="100">
        <v>4641</v>
      </c>
      <c r="B109" s="108" t="s">
        <v>423</v>
      </c>
      <c r="C109" s="104" t="s">
        <v>424</v>
      </c>
      <c r="D109" s="210">
        <f t="shared" si="1"/>
        <v>0</v>
      </c>
      <c r="E109" s="210"/>
      <c r="F109" s="221" t="s">
        <v>529</v>
      </c>
    </row>
    <row r="110" spans="1:6" ht="14.25" customHeight="1">
      <c r="A110" s="97">
        <v>4700</v>
      </c>
      <c r="B110" s="105" t="s">
        <v>10</v>
      </c>
      <c r="C110" s="101" t="s">
        <v>520</v>
      </c>
      <c r="D110" s="210">
        <f t="shared" si="1"/>
        <v>60500</v>
      </c>
      <c r="E110" s="214">
        <f>SUM(E111+E114+E119+E121+E124+E126+E128)</f>
        <v>60500</v>
      </c>
      <c r="F110" s="210"/>
    </row>
    <row r="111" spans="1:6" ht="25.5" customHeight="1">
      <c r="A111" s="100">
        <v>4710</v>
      </c>
      <c r="B111" s="105" t="s">
        <v>813</v>
      </c>
      <c r="C111" s="101" t="s">
        <v>520</v>
      </c>
      <c r="D111" s="210">
        <f t="shared" si="1"/>
        <v>1000</v>
      </c>
      <c r="E111" s="214">
        <f>SUM(E112:E113)</f>
        <v>1000</v>
      </c>
      <c r="F111" s="221" t="s">
        <v>529</v>
      </c>
    </row>
    <row r="112" spans="1:6" ht="38.25" customHeight="1">
      <c r="A112" s="100">
        <v>4711</v>
      </c>
      <c r="B112" s="102" t="s">
        <v>116</v>
      </c>
      <c r="C112" s="104" t="s">
        <v>425</v>
      </c>
      <c r="D112" s="210">
        <f t="shared" si="1"/>
        <v>0</v>
      </c>
      <c r="E112" s="210"/>
      <c r="F112" s="221" t="s">
        <v>529</v>
      </c>
    </row>
    <row r="113" spans="1:6" ht="27" customHeight="1">
      <c r="A113" s="100">
        <v>4712</v>
      </c>
      <c r="B113" s="108" t="s">
        <v>441</v>
      </c>
      <c r="C113" s="104" t="s">
        <v>426</v>
      </c>
      <c r="D113" s="210">
        <f t="shared" si="1"/>
        <v>1000</v>
      </c>
      <c r="E113" s="210">
        <v>1000</v>
      </c>
      <c r="F113" s="221" t="s">
        <v>529</v>
      </c>
    </row>
    <row r="114" spans="1:6" ht="37.5" customHeight="1">
      <c r="A114" s="100">
        <v>4720</v>
      </c>
      <c r="B114" s="109" t="s">
        <v>11</v>
      </c>
      <c r="C114" s="101" t="s">
        <v>42</v>
      </c>
      <c r="D114" s="210">
        <f t="shared" si="1"/>
        <v>2500</v>
      </c>
      <c r="E114" s="214">
        <f>SUM(E115:E118)</f>
        <v>2500</v>
      </c>
      <c r="F114" s="221" t="s">
        <v>529</v>
      </c>
    </row>
    <row r="115" spans="1:6" ht="12.75">
      <c r="A115" s="100">
        <v>4721</v>
      </c>
      <c r="B115" s="108" t="s">
        <v>301</v>
      </c>
      <c r="C115" s="104" t="s">
        <v>442</v>
      </c>
      <c r="D115" s="210">
        <f t="shared" si="1"/>
        <v>0</v>
      </c>
      <c r="E115" s="210"/>
      <c r="F115" s="221" t="s">
        <v>529</v>
      </c>
    </row>
    <row r="116" spans="1:6" ht="12.75">
      <c r="A116" s="100">
        <v>4722</v>
      </c>
      <c r="B116" s="108" t="s">
        <v>302</v>
      </c>
      <c r="C116" s="116">
        <v>4822</v>
      </c>
      <c r="D116" s="210">
        <f t="shared" si="1"/>
        <v>0</v>
      </c>
      <c r="E116" s="210">
        <v>0</v>
      </c>
      <c r="F116" s="221" t="s">
        <v>529</v>
      </c>
    </row>
    <row r="117" spans="1:6" ht="12.75">
      <c r="A117" s="100">
        <v>4723</v>
      </c>
      <c r="B117" s="108" t="s">
        <v>445</v>
      </c>
      <c r="C117" s="104" t="s">
        <v>443</v>
      </c>
      <c r="D117" s="210">
        <f t="shared" si="1"/>
        <v>2500</v>
      </c>
      <c r="E117" s="210">
        <v>2500</v>
      </c>
      <c r="F117" s="221" t="s">
        <v>529</v>
      </c>
    </row>
    <row r="118" spans="1:6" ht="36">
      <c r="A118" s="100">
        <v>4724</v>
      </c>
      <c r="B118" s="108" t="s">
        <v>446</v>
      </c>
      <c r="C118" s="104" t="s">
        <v>444</v>
      </c>
      <c r="D118" s="210">
        <f t="shared" si="1"/>
        <v>0</v>
      </c>
      <c r="E118" s="210"/>
      <c r="F118" s="221" t="s">
        <v>529</v>
      </c>
    </row>
    <row r="119" spans="1:6" ht="25.5" customHeight="1">
      <c r="A119" s="100">
        <v>4730</v>
      </c>
      <c r="B119" s="109" t="s">
        <v>814</v>
      </c>
      <c r="C119" s="101" t="s">
        <v>520</v>
      </c>
      <c r="D119" s="210">
        <f t="shared" si="1"/>
        <v>0</v>
      </c>
      <c r="E119" s="214">
        <f>SUM(E120)</f>
        <v>0</v>
      </c>
      <c r="F119" s="221" t="s">
        <v>529</v>
      </c>
    </row>
    <row r="120" spans="1:6" ht="24">
      <c r="A120" s="100">
        <v>4731</v>
      </c>
      <c r="B120" s="110" t="s">
        <v>405</v>
      </c>
      <c r="C120" s="104" t="s">
        <v>447</v>
      </c>
      <c r="D120" s="210">
        <f t="shared" si="1"/>
        <v>0</v>
      </c>
      <c r="E120" s="210"/>
      <c r="F120" s="221" t="s">
        <v>529</v>
      </c>
    </row>
    <row r="121" spans="1:6" ht="36.75" customHeight="1">
      <c r="A121" s="100">
        <v>4740</v>
      </c>
      <c r="B121" s="117" t="s">
        <v>12</v>
      </c>
      <c r="C121" s="101" t="s">
        <v>520</v>
      </c>
      <c r="D121" s="210">
        <f t="shared" si="1"/>
        <v>17000</v>
      </c>
      <c r="E121" s="214">
        <f>SUM(E122:E123)</f>
        <v>17000</v>
      </c>
      <c r="F121" s="221" t="s">
        <v>529</v>
      </c>
    </row>
    <row r="122" spans="1:6" ht="26.25" customHeight="1">
      <c r="A122" s="100">
        <v>4741</v>
      </c>
      <c r="B122" s="108" t="s">
        <v>303</v>
      </c>
      <c r="C122" s="104" t="s">
        <v>448</v>
      </c>
      <c r="D122" s="210">
        <f t="shared" si="1"/>
        <v>17000</v>
      </c>
      <c r="E122" s="210">
        <v>17000</v>
      </c>
      <c r="F122" s="221" t="s">
        <v>529</v>
      </c>
    </row>
    <row r="123" spans="1:6" ht="24">
      <c r="A123" s="100">
        <v>4742</v>
      </c>
      <c r="B123" s="108" t="s">
        <v>454</v>
      </c>
      <c r="C123" s="104" t="s">
        <v>449</v>
      </c>
      <c r="D123" s="210">
        <f t="shared" si="1"/>
        <v>0</v>
      </c>
      <c r="E123" s="210"/>
      <c r="F123" s="221" t="s">
        <v>529</v>
      </c>
    </row>
    <row r="124" spans="1:6" ht="48.75" customHeight="1">
      <c r="A124" s="100">
        <v>4750</v>
      </c>
      <c r="B124" s="109" t="s">
        <v>815</v>
      </c>
      <c r="C124" s="101" t="s">
        <v>520</v>
      </c>
      <c r="D124" s="210">
        <f t="shared" si="1"/>
        <v>0</v>
      </c>
      <c r="E124" s="214">
        <f>SUM(E125)</f>
        <v>0</v>
      </c>
      <c r="F124" s="221" t="s">
        <v>529</v>
      </c>
    </row>
    <row r="125" spans="1:6" ht="36.75" customHeight="1">
      <c r="A125" s="100">
        <v>4751</v>
      </c>
      <c r="B125" s="108" t="s">
        <v>455</v>
      </c>
      <c r="C125" s="104" t="s">
        <v>456</v>
      </c>
      <c r="D125" s="210">
        <f t="shared" si="1"/>
        <v>0</v>
      </c>
      <c r="E125" s="210"/>
      <c r="F125" s="221" t="s">
        <v>529</v>
      </c>
    </row>
    <row r="126" spans="1:6" ht="14.25" customHeight="1">
      <c r="A126" s="100">
        <v>4760</v>
      </c>
      <c r="B126" s="117" t="s">
        <v>816</v>
      </c>
      <c r="C126" s="101" t="s">
        <v>520</v>
      </c>
      <c r="D126" s="210">
        <f t="shared" si="1"/>
        <v>0</v>
      </c>
      <c r="E126" s="214">
        <f>SUM(E127)</f>
        <v>0</v>
      </c>
      <c r="F126" s="221" t="s">
        <v>529</v>
      </c>
    </row>
    <row r="127" spans="1:6" ht="12.75">
      <c r="A127" s="100">
        <v>4761</v>
      </c>
      <c r="B127" s="108" t="s">
        <v>458</v>
      </c>
      <c r="C127" s="104" t="s">
        <v>457</v>
      </c>
      <c r="D127" s="210">
        <f t="shared" si="1"/>
        <v>0</v>
      </c>
      <c r="E127" s="210"/>
      <c r="F127" s="221" t="s">
        <v>529</v>
      </c>
    </row>
    <row r="128" spans="1:6" ht="12.75" customHeight="1">
      <c r="A128" s="97">
        <v>4770</v>
      </c>
      <c r="B128" s="109" t="s">
        <v>817</v>
      </c>
      <c r="C128" s="101" t="s">
        <v>520</v>
      </c>
      <c r="D128" s="210">
        <f t="shared" si="1"/>
        <v>40000</v>
      </c>
      <c r="E128" s="214">
        <f>SUM(E129)</f>
        <v>40000</v>
      </c>
      <c r="F128" s="214">
        <f>SUM(F129)</f>
        <v>0</v>
      </c>
    </row>
    <row r="129" spans="1:6" ht="12.75">
      <c r="A129" s="97">
        <v>4771</v>
      </c>
      <c r="B129" s="108" t="s">
        <v>705</v>
      </c>
      <c r="C129" s="104" t="s">
        <v>459</v>
      </c>
      <c r="D129" s="210">
        <f>SUM(E129:F129)</f>
        <v>40000</v>
      </c>
      <c r="E129" s="214">
        <v>40000</v>
      </c>
      <c r="F129" s="214"/>
    </row>
    <row r="130" spans="1:6" ht="27" customHeight="1">
      <c r="A130" s="97">
        <v>4772</v>
      </c>
      <c r="B130" s="110" t="s">
        <v>706</v>
      </c>
      <c r="C130" s="101" t="s">
        <v>520</v>
      </c>
      <c r="D130" s="210">
        <f t="shared" si="1"/>
        <v>0</v>
      </c>
      <c r="E130" s="210"/>
      <c r="F130" s="210"/>
    </row>
    <row r="131" spans="1:6" s="164" customFormat="1" ht="31.5" customHeight="1">
      <c r="A131" s="100">
        <v>5000</v>
      </c>
      <c r="B131" s="175" t="s">
        <v>13</v>
      </c>
      <c r="C131" s="101" t="s">
        <v>520</v>
      </c>
      <c r="D131" s="210">
        <f t="shared" si="1"/>
        <v>1297287.0320000001</v>
      </c>
      <c r="E131" s="222" t="s">
        <v>529</v>
      </c>
      <c r="F131" s="223">
        <f>F132+F146</f>
        <v>1297287.0320000001</v>
      </c>
    </row>
    <row r="132" spans="1:6" ht="13.5" customHeight="1">
      <c r="A132" s="100">
        <v>5100</v>
      </c>
      <c r="B132" s="108" t="s">
        <v>818</v>
      </c>
      <c r="C132" s="101" t="s">
        <v>520</v>
      </c>
      <c r="D132" s="210">
        <f t="shared" si="1"/>
        <v>1297287.0320000001</v>
      </c>
      <c r="E132" s="221" t="s">
        <v>529</v>
      </c>
      <c r="F132" s="224">
        <f>F133+F137+F141</f>
        <v>1297287.0320000001</v>
      </c>
    </row>
    <row r="133" spans="1:6" ht="14.25" customHeight="1">
      <c r="A133" s="100">
        <v>5110</v>
      </c>
      <c r="B133" s="109" t="s">
        <v>819</v>
      </c>
      <c r="C133" s="101" t="s">
        <v>520</v>
      </c>
      <c r="D133" s="210">
        <f t="shared" si="1"/>
        <v>1227587.0320000001</v>
      </c>
      <c r="E133" s="221"/>
      <c r="F133" s="214">
        <f>SUM(F134:F136)</f>
        <v>1227587.0320000001</v>
      </c>
    </row>
    <row r="134" spans="1:6" ht="12.75">
      <c r="A134" s="100">
        <v>5111</v>
      </c>
      <c r="B134" s="108" t="s">
        <v>269</v>
      </c>
      <c r="C134" s="118" t="s">
        <v>460</v>
      </c>
      <c r="D134" s="210">
        <f t="shared" si="1"/>
        <v>0</v>
      </c>
      <c r="E134" s="221" t="s">
        <v>529</v>
      </c>
      <c r="F134" s="210"/>
    </row>
    <row r="135" spans="1:6" ht="12.75">
      <c r="A135" s="100">
        <v>5112</v>
      </c>
      <c r="B135" s="108" t="s">
        <v>270</v>
      </c>
      <c r="C135" s="118" t="s">
        <v>461</v>
      </c>
      <c r="D135" s="210">
        <f t="shared" si="1"/>
        <v>589494.032</v>
      </c>
      <c r="E135" s="221" t="s">
        <v>529</v>
      </c>
      <c r="F135" s="210">
        <v>589494.032</v>
      </c>
    </row>
    <row r="136" spans="1:6" ht="24">
      <c r="A136" s="100">
        <v>5113</v>
      </c>
      <c r="B136" s="108" t="s">
        <v>271</v>
      </c>
      <c r="C136" s="118" t="s">
        <v>462</v>
      </c>
      <c r="D136" s="210">
        <f t="shared" si="1"/>
        <v>638093</v>
      </c>
      <c r="E136" s="221" t="s">
        <v>529</v>
      </c>
      <c r="F136" s="210">
        <v>638093</v>
      </c>
    </row>
    <row r="137" spans="1:6" ht="12.75" customHeight="1">
      <c r="A137" s="100">
        <v>5120</v>
      </c>
      <c r="B137" s="109" t="s">
        <v>14</v>
      </c>
      <c r="C137" s="101" t="s">
        <v>520</v>
      </c>
      <c r="D137" s="210">
        <f aca="true" t="shared" si="2" ref="D137:D175">SUM(E137:F137)</f>
        <v>58700</v>
      </c>
      <c r="E137" s="210"/>
      <c r="F137" s="214">
        <f>F138+F139+F140</f>
        <v>58700</v>
      </c>
    </row>
    <row r="138" spans="1:6" ht="12.75">
      <c r="A138" s="100">
        <v>5121</v>
      </c>
      <c r="B138" s="108" t="s">
        <v>266</v>
      </c>
      <c r="C138" s="118" t="s">
        <v>463</v>
      </c>
      <c r="D138" s="210">
        <f t="shared" si="2"/>
        <v>0</v>
      </c>
      <c r="E138" s="221" t="s">
        <v>529</v>
      </c>
      <c r="F138" s="210">
        <v>0</v>
      </c>
    </row>
    <row r="139" spans="1:6" ht="12.75">
      <c r="A139" s="100">
        <v>5122</v>
      </c>
      <c r="B139" s="108" t="s">
        <v>267</v>
      </c>
      <c r="C139" s="118" t="s">
        <v>464</v>
      </c>
      <c r="D139" s="210">
        <f t="shared" si="2"/>
        <v>42700</v>
      </c>
      <c r="E139" s="221" t="s">
        <v>529</v>
      </c>
      <c r="F139" s="210">
        <v>42700</v>
      </c>
    </row>
    <row r="140" spans="1:6" ht="12.75">
      <c r="A140" s="100">
        <v>5123</v>
      </c>
      <c r="B140" s="108" t="s">
        <v>268</v>
      </c>
      <c r="C140" s="118" t="s">
        <v>465</v>
      </c>
      <c r="D140" s="210">
        <f t="shared" si="2"/>
        <v>16000</v>
      </c>
      <c r="E140" s="221" t="s">
        <v>529</v>
      </c>
      <c r="F140" s="210">
        <v>16000</v>
      </c>
    </row>
    <row r="141" spans="1:6" ht="12.75" customHeight="1">
      <c r="A141" s="100">
        <v>5130</v>
      </c>
      <c r="B141" s="109" t="s">
        <v>349</v>
      </c>
      <c r="C141" s="101" t="s">
        <v>520</v>
      </c>
      <c r="D141" s="210">
        <f t="shared" si="2"/>
        <v>11000</v>
      </c>
      <c r="E141" s="210"/>
      <c r="F141" s="214">
        <f>F142+F143+F144+F145</f>
        <v>11000</v>
      </c>
    </row>
    <row r="142" spans="1:6" ht="12.75">
      <c r="A142" s="100">
        <v>5131</v>
      </c>
      <c r="B142" s="108" t="s">
        <v>468</v>
      </c>
      <c r="C142" s="118" t="s">
        <v>466</v>
      </c>
      <c r="D142" s="210">
        <f t="shared" si="2"/>
        <v>0</v>
      </c>
      <c r="E142" s="221" t="s">
        <v>529</v>
      </c>
      <c r="F142" s="210">
        <v>0</v>
      </c>
    </row>
    <row r="143" spans="1:6" ht="12.75">
      <c r="A143" s="100">
        <v>5132</v>
      </c>
      <c r="B143" s="108" t="s">
        <v>263</v>
      </c>
      <c r="C143" s="118" t="s">
        <v>467</v>
      </c>
      <c r="D143" s="210">
        <f t="shared" si="2"/>
        <v>1000</v>
      </c>
      <c r="E143" s="221" t="s">
        <v>529</v>
      </c>
      <c r="F143" s="210">
        <v>1000</v>
      </c>
    </row>
    <row r="144" spans="1:6" ht="13.5" customHeight="1">
      <c r="A144" s="100">
        <v>5133</v>
      </c>
      <c r="B144" s="108" t="s">
        <v>264</v>
      </c>
      <c r="C144" s="118" t="s">
        <v>474</v>
      </c>
      <c r="D144" s="210">
        <f t="shared" si="2"/>
        <v>0</v>
      </c>
      <c r="E144" s="221"/>
      <c r="F144" s="210">
        <v>0</v>
      </c>
    </row>
    <row r="145" spans="1:6" ht="12.75">
      <c r="A145" s="100">
        <v>5134</v>
      </c>
      <c r="B145" s="108" t="s">
        <v>265</v>
      </c>
      <c r="C145" s="118" t="s">
        <v>475</v>
      </c>
      <c r="D145" s="210">
        <f t="shared" si="2"/>
        <v>10000</v>
      </c>
      <c r="E145" s="221"/>
      <c r="F145" s="210">
        <v>10000</v>
      </c>
    </row>
    <row r="146" spans="1:6" ht="13.5" customHeight="1">
      <c r="A146" s="100">
        <v>5200</v>
      </c>
      <c r="B146" s="109" t="s">
        <v>15</v>
      </c>
      <c r="C146" s="101" t="s">
        <v>520</v>
      </c>
      <c r="D146" s="210">
        <f t="shared" si="2"/>
        <v>0</v>
      </c>
      <c r="E146" s="221" t="s">
        <v>529</v>
      </c>
      <c r="F146" s="214">
        <f>SUM(F147:F150)</f>
        <v>0</v>
      </c>
    </row>
    <row r="147" spans="1:6" ht="24">
      <c r="A147" s="100">
        <v>5211</v>
      </c>
      <c r="B147" s="108" t="s">
        <v>278</v>
      </c>
      <c r="C147" s="118" t="s">
        <v>469</v>
      </c>
      <c r="D147" s="210">
        <f t="shared" si="2"/>
        <v>0</v>
      </c>
      <c r="E147" s="221" t="s">
        <v>529</v>
      </c>
      <c r="F147" s="210"/>
    </row>
    <row r="148" spans="1:6" ht="12.75">
      <c r="A148" s="100">
        <v>5221</v>
      </c>
      <c r="B148" s="108" t="s">
        <v>279</v>
      </c>
      <c r="C148" s="118" t="s">
        <v>470</v>
      </c>
      <c r="D148" s="210">
        <f t="shared" si="2"/>
        <v>0</v>
      </c>
      <c r="E148" s="221" t="s">
        <v>529</v>
      </c>
      <c r="F148" s="210"/>
    </row>
    <row r="149" spans="1:6" ht="14.25" customHeight="1">
      <c r="A149" s="100">
        <v>5231</v>
      </c>
      <c r="B149" s="108" t="s">
        <v>280</v>
      </c>
      <c r="C149" s="118" t="s">
        <v>471</v>
      </c>
      <c r="D149" s="210">
        <f t="shared" si="2"/>
        <v>0</v>
      </c>
      <c r="E149" s="221" t="s">
        <v>529</v>
      </c>
      <c r="F149" s="210"/>
    </row>
    <row r="150" spans="1:6" ht="14.25" customHeight="1">
      <c r="A150" s="100">
        <v>5241</v>
      </c>
      <c r="B150" s="108" t="s">
        <v>473</v>
      </c>
      <c r="C150" s="118" t="s">
        <v>472</v>
      </c>
      <c r="D150" s="210">
        <f t="shared" si="2"/>
        <v>0</v>
      </c>
      <c r="E150" s="221" t="s">
        <v>529</v>
      </c>
      <c r="F150" s="210"/>
    </row>
    <row r="151" spans="1:6" ht="13.5" customHeight="1">
      <c r="A151" s="100">
        <v>5300</v>
      </c>
      <c r="B151" s="109" t="s">
        <v>350</v>
      </c>
      <c r="C151" s="101" t="s">
        <v>520</v>
      </c>
      <c r="D151" s="210">
        <f t="shared" si="2"/>
        <v>0</v>
      </c>
      <c r="E151" s="221" t="s">
        <v>529</v>
      </c>
      <c r="F151" s="214">
        <f>SUM(F152)</f>
        <v>0</v>
      </c>
    </row>
    <row r="152" spans="1:6" ht="12.75">
      <c r="A152" s="100">
        <v>5311</v>
      </c>
      <c r="B152" s="108" t="s">
        <v>304</v>
      </c>
      <c r="C152" s="118" t="s">
        <v>476</v>
      </c>
      <c r="D152" s="210">
        <f t="shared" si="2"/>
        <v>0</v>
      </c>
      <c r="E152" s="221" t="s">
        <v>529</v>
      </c>
      <c r="F152" s="210"/>
    </row>
    <row r="153" spans="1:6" ht="14.25" customHeight="1">
      <c r="A153" s="100">
        <v>5400</v>
      </c>
      <c r="B153" s="109" t="s">
        <v>16</v>
      </c>
      <c r="C153" s="101" t="s">
        <v>520</v>
      </c>
      <c r="D153" s="210">
        <f t="shared" si="2"/>
        <v>0</v>
      </c>
      <c r="E153" s="221" t="s">
        <v>529</v>
      </c>
      <c r="F153" s="214">
        <f>SUM(F154:F157)</f>
        <v>0</v>
      </c>
    </row>
    <row r="154" spans="1:6" ht="12.75">
      <c r="A154" s="100">
        <v>5411</v>
      </c>
      <c r="B154" s="108" t="s">
        <v>305</v>
      </c>
      <c r="C154" s="118" t="s">
        <v>477</v>
      </c>
      <c r="D154" s="210">
        <f t="shared" si="2"/>
        <v>0</v>
      </c>
      <c r="E154" s="221" t="s">
        <v>529</v>
      </c>
      <c r="F154" s="210"/>
    </row>
    <row r="155" spans="1:6" ht="12.75">
      <c r="A155" s="100">
        <v>5421</v>
      </c>
      <c r="B155" s="108" t="s">
        <v>306</v>
      </c>
      <c r="C155" s="118" t="s">
        <v>478</v>
      </c>
      <c r="D155" s="210">
        <f t="shared" si="2"/>
        <v>0</v>
      </c>
      <c r="E155" s="221" t="s">
        <v>529</v>
      </c>
      <c r="F155" s="210"/>
    </row>
    <row r="156" spans="1:6" ht="12.75">
      <c r="A156" s="100">
        <v>5431</v>
      </c>
      <c r="B156" s="108" t="s">
        <v>480</v>
      </c>
      <c r="C156" s="118" t="s">
        <v>479</v>
      </c>
      <c r="D156" s="210">
        <f t="shared" si="2"/>
        <v>0</v>
      </c>
      <c r="E156" s="221" t="s">
        <v>529</v>
      </c>
      <c r="F156" s="210"/>
    </row>
    <row r="157" spans="1:6" ht="12.75">
      <c r="A157" s="100">
        <v>5441</v>
      </c>
      <c r="B157" s="119" t="s">
        <v>399</v>
      </c>
      <c r="C157" s="118" t="s">
        <v>481</v>
      </c>
      <c r="D157" s="210">
        <f t="shared" si="2"/>
        <v>0</v>
      </c>
      <c r="E157" s="221" t="s">
        <v>529</v>
      </c>
      <c r="F157" s="210"/>
    </row>
    <row r="158" spans="1:6" s="35" customFormat="1" ht="30.75" customHeight="1">
      <c r="A158" s="120" t="s">
        <v>99</v>
      </c>
      <c r="B158" s="176" t="s">
        <v>17</v>
      </c>
      <c r="C158" s="121" t="s">
        <v>520</v>
      </c>
      <c r="D158" s="210">
        <f t="shared" si="2"/>
        <v>-802406.2</v>
      </c>
      <c r="E158" s="225" t="s">
        <v>519</v>
      </c>
      <c r="F158" s="214">
        <f>F159+F171</f>
        <v>-802406.2</v>
      </c>
    </row>
    <row r="159" spans="1:6" ht="31.5" customHeight="1">
      <c r="A159" s="122" t="s">
        <v>100</v>
      </c>
      <c r="B159" s="176" t="s">
        <v>18</v>
      </c>
      <c r="C159" s="123" t="s">
        <v>520</v>
      </c>
      <c r="D159" s="210">
        <f t="shared" si="2"/>
        <v>-50000</v>
      </c>
      <c r="E159" s="226" t="s">
        <v>519</v>
      </c>
      <c r="F159" s="214">
        <f>SUM(F160:F162)</f>
        <v>-50000</v>
      </c>
    </row>
    <row r="160" spans="1:6" ht="12.75">
      <c r="A160" s="122" t="s">
        <v>101</v>
      </c>
      <c r="B160" s="177" t="s">
        <v>314</v>
      </c>
      <c r="C160" s="124" t="s">
        <v>308</v>
      </c>
      <c r="D160" s="210">
        <f t="shared" si="2"/>
        <v>0</v>
      </c>
      <c r="E160" s="210"/>
      <c r="F160" s="210"/>
    </row>
    <row r="161" spans="1:6" s="21" customFormat="1" ht="15" customHeight="1">
      <c r="A161" s="122" t="s">
        <v>102</v>
      </c>
      <c r="B161" s="177" t="s">
        <v>313</v>
      </c>
      <c r="C161" s="124" t="s">
        <v>309</v>
      </c>
      <c r="D161" s="210">
        <f t="shared" si="2"/>
        <v>0</v>
      </c>
      <c r="E161" s="227"/>
      <c r="F161" s="210"/>
    </row>
    <row r="162" spans="1:6" ht="25.5">
      <c r="A162" s="125" t="s">
        <v>103</v>
      </c>
      <c r="B162" s="177" t="s">
        <v>316</v>
      </c>
      <c r="C162" s="124" t="s">
        <v>310</v>
      </c>
      <c r="D162" s="210">
        <f t="shared" si="2"/>
        <v>-50000</v>
      </c>
      <c r="E162" s="226" t="s">
        <v>519</v>
      </c>
      <c r="F162" s="210">
        <v>-50000</v>
      </c>
    </row>
    <row r="163" spans="1:6" ht="32.25" customHeight="1">
      <c r="A163" s="125" t="s">
        <v>104</v>
      </c>
      <c r="B163" s="176" t="s">
        <v>820</v>
      </c>
      <c r="C163" s="123" t="s">
        <v>520</v>
      </c>
      <c r="D163" s="210">
        <f t="shared" si="2"/>
        <v>0</v>
      </c>
      <c r="E163" s="226" t="s">
        <v>519</v>
      </c>
      <c r="F163" s="214">
        <f>SUM(F164:F165)</f>
        <v>0</v>
      </c>
    </row>
    <row r="164" spans="1:6" ht="25.5">
      <c r="A164" s="125" t="s">
        <v>105</v>
      </c>
      <c r="B164" s="177" t="s">
        <v>298</v>
      </c>
      <c r="C164" s="126" t="s">
        <v>317</v>
      </c>
      <c r="D164" s="210">
        <f t="shared" si="2"/>
        <v>0</v>
      </c>
      <c r="E164" s="226" t="s">
        <v>519</v>
      </c>
      <c r="F164" s="210"/>
    </row>
    <row r="165" spans="1:6" ht="15" customHeight="1">
      <c r="A165" s="125" t="s">
        <v>106</v>
      </c>
      <c r="B165" s="177" t="s">
        <v>821</v>
      </c>
      <c r="C165" s="123" t="s">
        <v>520</v>
      </c>
      <c r="D165" s="210">
        <f t="shared" si="2"/>
        <v>0</v>
      </c>
      <c r="E165" s="226" t="s">
        <v>519</v>
      </c>
      <c r="F165" s="214">
        <f>SUM(F166:F168)</f>
        <v>0</v>
      </c>
    </row>
    <row r="166" spans="1:6" ht="14.25" customHeight="1">
      <c r="A166" s="125" t="s">
        <v>107</v>
      </c>
      <c r="B166" s="188" t="s">
        <v>295</v>
      </c>
      <c r="C166" s="124" t="s">
        <v>321</v>
      </c>
      <c r="D166" s="210">
        <f t="shared" si="2"/>
        <v>0</v>
      </c>
      <c r="E166" s="210"/>
      <c r="F166" s="210"/>
    </row>
    <row r="167" spans="1:6" ht="25.5">
      <c r="A167" s="127" t="s">
        <v>108</v>
      </c>
      <c r="B167" s="188" t="s">
        <v>294</v>
      </c>
      <c r="C167" s="126" t="s">
        <v>322</v>
      </c>
      <c r="D167" s="210">
        <f t="shared" si="2"/>
        <v>0</v>
      </c>
      <c r="E167" s="226" t="s">
        <v>519</v>
      </c>
      <c r="F167" s="210"/>
    </row>
    <row r="168" spans="1:6" ht="25.5">
      <c r="A168" s="125" t="s">
        <v>109</v>
      </c>
      <c r="B168" s="189" t="s">
        <v>293</v>
      </c>
      <c r="C168" s="126" t="s">
        <v>323</v>
      </c>
      <c r="D168" s="210">
        <f t="shared" si="2"/>
        <v>0</v>
      </c>
      <c r="E168" s="226" t="s">
        <v>519</v>
      </c>
      <c r="F168" s="210"/>
    </row>
    <row r="169" spans="1:6" ht="29.25" customHeight="1">
      <c r="A169" s="125" t="s">
        <v>110</v>
      </c>
      <c r="B169" s="178" t="s">
        <v>351</v>
      </c>
      <c r="C169" s="123" t="s">
        <v>520</v>
      </c>
      <c r="D169" s="210">
        <f t="shared" si="2"/>
        <v>0</v>
      </c>
      <c r="E169" s="226" t="s">
        <v>519</v>
      </c>
      <c r="F169" s="214">
        <f>SUM(F170)</f>
        <v>0</v>
      </c>
    </row>
    <row r="170" spans="1:6" ht="25.5">
      <c r="A170" s="127" t="s">
        <v>111</v>
      </c>
      <c r="B170" s="177" t="s">
        <v>296</v>
      </c>
      <c r="C170" s="128" t="s">
        <v>325</v>
      </c>
      <c r="D170" s="210">
        <f t="shared" si="2"/>
        <v>0</v>
      </c>
      <c r="E170" s="226" t="s">
        <v>519</v>
      </c>
      <c r="F170" s="210"/>
    </row>
    <row r="171" spans="1:6" ht="29.25" customHeight="1">
      <c r="A171" s="125" t="s">
        <v>112</v>
      </c>
      <c r="B171" s="178" t="s">
        <v>19</v>
      </c>
      <c r="C171" s="123" t="s">
        <v>520</v>
      </c>
      <c r="D171" s="210">
        <f t="shared" si="2"/>
        <v>-752406.2</v>
      </c>
      <c r="E171" s="226" t="s">
        <v>519</v>
      </c>
      <c r="F171" s="214">
        <f>SUM(F172:F175)</f>
        <v>-752406.2</v>
      </c>
    </row>
    <row r="172" spans="1:6" ht="12.75">
      <c r="A172" s="125" t="s">
        <v>113</v>
      </c>
      <c r="B172" s="177" t="s">
        <v>326</v>
      </c>
      <c r="C172" s="124" t="s">
        <v>329</v>
      </c>
      <c r="D172" s="210">
        <f t="shared" si="2"/>
        <v>-752406.2</v>
      </c>
      <c r="E172" s="226" t="s">
        <v>519</v>
      </c>
      <c r="F172" s="210">
        <v>-752406.2</v>
      </c>
    </row>
    <row r="173" spans="1:6" ht="13.5" customHeight="1">
      <c r="A173" s="127" t="s">
        <v>118</v>
      </c>
      <c r="B173" s="177" t="s">
        <v>327</v>
      </c>
      <c r="C173" s="128" t="s">
        <v>330</v>
      </c>
      <c r="D173" s="210">
        <f t="shared" si="2"/>
        <v>0</v>
      </c>
      <c r="E173" s="226" t="s">
        <v>519</v>
      </c>
      <c r="F173" s="210"/>
    </row>
    <row r="174" spans="1:6" ht="26.25" customHeight="1">
      <c r="A174" s="125" t="s">
        <v>119</v>
      </c>
      <c r="B174" s="177" t="s">
        <v>328</v>
      </c>
      <c r="C174" s="126" t="s">
        <v>331</v>
      </c>
      <c r="D174" s="210">
        <f t="shared" si="2"/>
        <v>0</v>
      </c>
      <c r="E174" s="226" t="s">
        <v>519</v>
      </c>
      <c r="F174" s="210"/>
    </row>
    <row r="175" spans="1:6" ht="25.5">
      <c r="A175" s="125" t="s">
        <v>120</v>
      </c>
      <c r="B175" s="177" t="s">
        <v>297</v>
      </c>
      <c r="C175" s="126" t="s">
        <v>332</v>
      </c>
      <c r="D175" s="210">
        <f t="shared" si="2"/>
        <v>0</v>
      </c>
      <c r="E175" s="226" t="s">
        <v>519</v>
      </c>
      <c r="F175" s="210"/>
    </row>
    <row r="176" spans="1:5" s="5" customFormat="1" ht="12.75">
      <c r="A176" s="19"/>
      <c r="B176" s="20"/>
      <c r="C176" s="28"/>
      <c r="E176" s="165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workbookViewId="0" topLeftCell="A16">
      <selection activeCell="G54" sqref="G54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45" t="s">
        <v>159</v>
      </c>
      <c r="B1" s="245"/>
      <c r="C1" s="245"/>
      <c r="D1" s="245"/>
      <c r="E1" s="245"/>
    </row>
    <row r="2" spans="1:10" s="10" customFormat="1" ht="26.25" customHeight="1">
      <c r="A2" s="268" t="s">
        <v>987</v>
      </c>
      <c r="B2" s="268"/>
      <c r="C2" s="268"/>
      <c r="D2" s="268"/>
      <c r="E2" s="268"/>
      <c r="F2" s="268"/>
      <c r="G2" s="234"/>
      <c r="H2" s="234"/>
      <c r="I2" s="234"/>
      <c r="J2" s="234"/>
    </row>
    <row r="3" spans="1:5" ht="18">
      <c r="A3" s="45"/>
      <c r="B3" s="196"/>
      <c r="C3" s="196"/>
      <c r="D3" s="204"/>
      <c r="E3" s="204" t="s">
        <v>406</v>
      </c>
    </row>
    <row r="5" spans="1:5" ht="29.25" customHeight="1">
      <c r="A5" s="261" t="s">
        <v>981</v>
      </c>
      <c r="B5" s="261"/>
      <c r="C5" s="261"/>
      <c r="D5" s="261"/>
      <c r="E5" s="261"/>
    </row>
    <row r="6" spans="1:4" ht="12.75">
      <c r="A6" s="3" t="s">
        <v>292</v>
      </c>
      <c r="B6" s="3"/>
      <c r="C6" s="3"/>
      <c r="D6" s="3"/>
    </row>
    <row r="7" ht="12.75">
      <c r="E7" s="6" t="s">
        <v>525</v>
      </c>
    </row>
    <row r="8" spans="1:5" ht="30" customHeight="1">
      <c r="A8" s="267" t="s">
        <v>235</v>
      </c>
      <c r="B8" s="267"/>
      <c r="C8" s="269" t="s">
        <v>258</v>
      </c>
      <c r="D8" s="271" t="s">
        <v>218</v>
      </c>
      <c r="E8" s="271"/>
    </row>
    <row r="9" spans="1:5" ht="25.5">
      <c r="A9" s="267"/>
      <c r="B9" s="267"/>
      <c r="C9" s="270"/>
      <c r="D9" s="85" t="s">
        <v>246</v>
      </c>
      <c r="E9" s="85" t="s">
        <v>117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164</v>
      </c>
      <c r="C11" s="210">
        <f>SUM(D11:E11)</f>
        <v>61416.403</v>
      </c>
      <c r="D11" s="214">
        <v>287.271</v>
      </c>
      <c r="E11" s="210">
        <v>61129.132</v>
      </c>
    </row>
    <row r="15" spans="1:6" ht="18">
      <c r="A15" s="245" t="s">
        <v>160</v>
      </c>
      <c r="B15" s="245"/>
      <c r="C15" s="245"/>
      <c r="D15" s="245"/>
      <c r="E15" s="245"/>
      <c r="F15" s="245"/>
    </row>
    <row r="16" spans="1:10" s="10" customFormat="1" ht="28.5" customHeight="1">
      <c r="A16" s="248" t="s">
        <v>986</v>
      </c>
      <c r="B16" s="248"/>
      <c r="C16" s="248"/>
      <c r="D16" s="248"/>
      <c r="E16" s="248"/>
      <c r="F16" s="248"/>
      <c r="G16" s="233"/>
      <c r="H16" s="233"/>
      <c r="I16" s="233"/>
      <c r="J16" s="233"/>
    </row>
    <row r="17" spans="1:5" ht="15">
      <c r="A17" s="45"/>
      <c r="B17" s="2"/>
      <c r="E17" s="2"/>
    </row>
    <row r="18" spans="1:6" ht="30" customHeight="1">
      <c r="A18" s="261" t="s">
        <v>982</v>
      </c>
      <c r="B18" s="261"/>
      <c r="C18" s="261"/>
      <c r="D18" s="261"/>
      <c r="E18" s="261"/>
      <c r="F18" s="261"/>
    </row>
    <row r="19" ht="14.25" customHeight="1">
      <c r="A19" s="3" t="s">
        <v>406</v>
      </c>
    </row>
    <row r="20" ht="14.25" customHeight="1">
      <c r="E20" s="6" t="s">
        <v>288</v>
      </c>
    </row>
    <row r="21" spans="1:6" ht="51" customHeight="1">
      <c r="A21" s="272" t="s">
        <v>130</v>
      </c>
      <c r="B21" s="91" t="s">
        <v>131</v>
      </c>
      <c r="C21" s="91"/>
      <c r="D21" s="269" t="s">
        <v>291</v>
      </c>
      <c r="E21" s="86" t="s">
        <v>397</v>
      </c>
      <c r="F21" s="86"/>
    </row>
    <row r="22" spans="1:6" ht="25.5">
      <c r="A22" s="273"/>
      <c r="B22" s="84" t="s">
        <v>132</v>
      </c>
      <c r="C22" s="92" t="s">
        <v>133</v>
      </c>
      <c r="D22" s="252"/>
      <c r="E22" s="85" t="s">
        <v>283</v>
      </c>
      <c r="F22" s="85" t="s">
        <v>284</v>
      </c>
    </row>
    <row r="23" spans="1:6" ht="12.75">
      <c r="A23" s="87">
        <v>1</v>
      </c>
      <c r="B23" s="87">
        <v>2</v>
      </c>
      <c r="C23" s="87" t="s">
        <v>134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0" t="s">
        <v>825</v>
      </c>
      <c r="C24" s="93"/>
      <c r="D24" s="218">
        <f>SUM(E24:F24)</f>
        <v>61416.403</v>
      </c>
      <c r="E24" s="214">
        <f>E53</f>
        <v>287.271</v>
      </c>
      <c r="F24" s="210">
        <f>F53</f>
        <v>61129.132</v>
      </c>
    </row>
    <row r="25" spans="1:7" ht="12" customHeight="1">
      <c r="A25" s="88">
        <v>8100</v>
      </c>
      <c r="B25" s="180" t="s">
        <v>178</v>
      </c>
      <c r="C25" s="90"/>
      <c r="D25" s="218">
        <f aca="true" t="shared" si="0" ref="D25:D37">SUM(E25:F25)</f>
        <v>0</v>
      </c>
      <c r="E25" s="168">
        <v>0</v>
      </c>
      <c r="F25" s="214"/>
      <c r="G25" s="3"/>
    </row>
    <row r="26" spans="1:6" ht="12.75" customHeight="1">
      <c r="A26" s="94">
        <v>8110</v>
      </c>
      <c r="B26" s="181" t="s">
        <v>826</v>
      </c>
      <c r="C26" s="90"/>
      <c r="D26" s="147">
        <f t="shared" si="0"/>
        <v>0</v>
      </c>
      <c r="E26" s="170">
        <v>0</v>
      </c>
      <c r="F26" s="170">
        <f>F27+F30</f>
        <v>0</v>
      </c>
    </row>
    <row r="27" spans="1:6" ht="36" customHeight="1">
      <c r="A27" s="94">
        <v>8111</v>
      </c>
      <c r="B27" s="111" t="s">
        <v>808</v>
      </c>
      <c r="C27" s="90"/>
      <c r="D27" s="147">
        <f t="shared" si="0"/>
        <v>0</v>
      </c>
      <c r="E27" s="95" t="s">
        <v>307</v>
      </c>
      <c r="F27" s="170">
        <f>SUM(F28:F29)</f>
        <v>0</v>
      </c>
    </row>
    <row r="28" spans="1:6" ht="12.75">
      <c r="A28" s="94">
        <v>8112</v>
      </c>
      <c r="B28" s="190" t="s">
        <v>222</v>
      </c>
      <c r="C28" s="96" t="s">
        <v>249</v>
      </c>
      <c r="D28" s="147">
        <f t="shared" si="0"/>
        <v>0</v>
      </c>
      <c r="E28" s="95" t="s">
        <v>307</v>
      </c>
      <c r="F28" s="146"/>
    </row>
    <row r="29" spans="1:6" ht="12.75">
      <c r="A29" s="94">
        <v>8113</v>
      </c>
      <c r="B29" s="190" t="s">
        <v>219</v>
      </c>
      <c r="C29" s="96" t="s">
        <v>250</v>
      </c>
      <c r="D29" s="147">
        <f t="shared" si="0"/>
        <v>0</v>
      </c>
      <c r="E29" s="95" t="s">
        <v>307</v>
      </c>
      <c r="F29" s="146"/>
    </row>
    <row r="30" spans="1:6" ht="24" customHeight="1">
      <c r="A30" s="94">
        <v>8120</v>
      </c>
      <c r="B30" s="111" t="s">
        <v>450</v>
      </c>
      <c r="C30" s="96"/>
      <c r="D30" s="147">
        <f t="shared" si="0"/>
        <v>0</v>
      </c>
      <c r="E30" s="170">
        <f>E38</f>
        <v>0</v>
      </c>
      <c r="F30" s="170">
        <f>F31+F38</f>
        <v>0</v>
      </c>
    </row>
    <row r="31" spans="1:6" s="31" customFormat="1" ht="14.25" customHeight="1">
      <c r="A31" s="94">
        <v>8121</v>
      </c>
      <c r="B31" s="111" t="s">
        <v>179</v>
      </c>
      <c r="C31" s="96"/>
      <c r="D31" s="147">
        <f t="shared" si="0"/>
        <v>0</v>
      </c>
      <c r="E31" s="95" t="s">
        <v>307</v>
      </c>
      <c r="F31" s="149">
        <f>F32+F37</f>
        <v>0</v>
      </c>
    </row>
    <row r="32" spans="1:6" s="31" customFormat="1" ht="12.75" customHeight="1">
      <c r="A32" s="88">
        <v>8122</v>
      </c>
      <c r="B32" s="181" t="s">
        <v>180</v>
      </c>
      <c r="C32" s="96" t="s">
        <v>251</v>
      </c>
      <c r="D32" s="147">
        <f t="shared" si="0"/>
        <v>0</v>
      </c>
      <c r="E32" s="95" t="s">
        <v>307</v>
      </c>
      <c r="F32" s="149">
        <f>F33+F34</f>
        <v>0</v>
      </c>
    </row>
    <row r="33" spans="1:6" s="31" customFormat="1" ht="12.75">
      <c r="A33" s="88">
        <v>8123</v>
      </c>
      <c r="B33" s="182" t="s">
        <v>236</v>
      </c>
      <c r="C33" s="96"/>
      <c r="D33" s="147">
        <f t="shared" si="0"/>
        <v>0</v>
      </c>
      <c r="E33" s="95" t="s">
        <v>307</v>
      </c>
      <c r="F33" s="149"/>
    </row>
    <row r="34" spans="1:6" s="31" customFormat="1" ht="12.75">
      <c r="A34" s="88">
        <v>8124</v>
      </c>
      <c r="B34" s="182" t="s">
        <v>238</v>
      </c>
      <c r="C34" s="96"/>
      <c r="D34" s="147">
        <f t="shared" si="0"/>
        <v>0</v>
      </c>
      <c r="E34" s="95" t="s">
        <v>307</v>
      </c>
      <c r="F34" s="149"/>
    </row>
    <row r="35" spans="1:6" s="31" customFormat="1" ht="24.75" customHeight="1">
      <c r="A35" s="88">
        <v>8130</v>
      </c>
      <c r="B35" s="181" t="s">
        <v>181</v>
      </c>
      <c r="C35" s="96" t="s">
        <v>252</v>
      </c>
      <c r="D35" s="147">
        <f t="shared" si="0"/>
        <v>0</v>
      </c>
      <c r="E35" s="95" t="s">
        <v>307</v>
      </c>
      <c r="F35" s="149">
        <f>SUM(F36:F37)</f>
        <v>0</v>
      </c>
    </row>
    <row r="36" spans="1:6" s="31" customFormat="1" ht="12.75">
      <c r="A36" s="88">
        <v>8131</v>
      </c>
      <c r="B36" s="182" t="s">
        <v>242</v>
      </c>
      <c r="C36" s="96"/>
      <c r="D36" s="147">
        <f t="shared" si="0"/>
        <v>0</v>
      </c>
      <c r="E36" s="95" t="s">
        <v>307</v>
      </c>
      <c r="F36" s="149"/>
    </row>
    <row r="37" spans="1:6" s="31" customFormat="1" ht="12.75">
      <c r="A37" s="88">
        <v>8132</v>
      </c>
      <c r="B37" s="182" t="s">
        <v>240</v>
      </c>
      <c r="C37" s="96"/>
      <c r="D37" s="147">
        <f t="shared" si="0"/>
        <v>0</v>
      </c>
      <c r="E37" s="95" t="s">
        <v>307</v>
      </c>
      <c r="F37" s="149"/>
    </row>
    <row r="38" spans="1:6" s="31" customFormat="1" ht="13.5" customHeight="1">
      <c r="A38" s="88">
        <v>8140</v>
      </c>
      <c r="B38" s="181" t="s">
        <v>182</v>
      </c>
      <c r="C38" s="96"/>
      <c r="D38" s="146">
        <f>SUM(E38:F38)</f>
        <v>0</v>
      </c>
      <c r="E38" s="170">
        <f>SUM(E39)</f>
        <v>0</v>
      </c>
      <c r="F38" s="170">
        <f>F39+F42</f>
        <v>0</v>
      </c>
    </row>
    <row r="39" spans="1:6" s="31" customFormat="1" ht="25.5" customHeight="1">
      <c r="A39" s="88">
        <v>8141</v>
      </c>
      <c r="B39" s="181" t="s">
        <v>183</v>
      </c>
      <c r="C39" s="96" t="s">
        <v>251</v>
      </c>
      <c r="D39" s="146">
        <f aca="true" t="shared" si="1" ref="D39:D75">SUM(E39:F39)</f>
        <v>0</v>
      </c>
      <c r="E39" s="170">
        <f>SUM(E40:E41)</f>
        <v>0</v>
      </c>
      <c r="F39" s="170">
        <f>SUM(F40:F41)</f>
        <v>0</v>
      </c>
    </row>
    <row r="40" spans="1:6" s="31" customFormat="1" ht="12.75">
      <c r="A40" s="88">
        <v>8142</v>
      </c>
      <c r="B40" s="182" t="s">
        <v>243</v>
      </c>
      <c r="C40" s="104"/>
      <c r="D40" s="146">
        <f t="shared" si="1"/>
        <v>0</v>
      </c>
      <c r="E40" s="150"/>
      <c r="F40" s="95" t="s">
        <v>307</v>
      </c>
    </row>
    <row r="41" spans="1:6" s="31" customFormat="1" ht="12.75">
      <c r="A41" s="88">
        <v>8143</v>
      </c>
      <c r="B41" s="182" t="s">
        <v>244</v>
      </c>
      <c r="C41" s="104"/>
      <c r="D41" s="146">
        <f t="shared" si="1"/>
        <v>0</v>
      </c>
      <c r="E41" s="150"/>
      <c r="F41" s="149"/>
    </row>
    <row r="42" spans="1:6" s="31" customFormat="1" ht="23.25" customHeight="1">
      <c r="A42" s="88">
        <v>8150</v>
      </c>
      <c r="B42" s="181" t="s">
        <v>184</v>
      </c>
      <c r="C42" s="129" t="s">
        <v>252</v>
      </c>
      <c r="D42" s="146">
        <f t="shared" si="1"/>
        <v>0</v>
      </c>
      <c r="E42" s="170">
        <f>-SUM(E43:E44)</f>
        <v>0</v>
      </c>
      <c r="F42" s="170">
        <f>F44</f>
        <v>0</v>
      </c>
    </row>
    <row r="43" spans="1:6" ht="12.75">
      <c r="A43" s="88">
        <v>8151</v>
      </c>
      <c r="B43" s="182" t="s">
        <v>242</v>
      </c>
      <c r="C43" s="129"/>
      <c r="D43" s="146">
        <f t="shared" si="1"/>
        <v>0</v>
      </c>
      <c r="E43" s="150"/>
      <c r="F43" s="130" t="s">
        <v>530</v>
      </c>
    </row>
    <row r="44" spans="1:6" ht="12.75">
      <c r="A44" s="88">
        <v>8152</v>
      </c>
      <c r="B44" s="182" t="s">
        <v>241</v>
      </c>
      <c r="C44" s="129"/>
      <c r="D44" s="146">
        <f t="shared" si="1"/>
        <v>0</v>
      </c>
      <c r="E44" s="150"/>
      <c r="F44" s="149"/>
    </row>
    <row r="45" spans="1:6" ht="12" customHeight="1">
      <c r="A45" s="88">
        <v>8160</v>
      </c>
      <c r="B45" s="181" t="s">
        <v>827</v>
      </c>
      <c r="C45" s="129"/>
      <c r="D45" s="210">
        <f t="shared" si="1"/>
        <v>0</v>
      </c>
      <c r="E45" s="209">
        <v>0</v>
      </c>
      <c r="F45" s="214"/>
    </row>
    <row r="46" spans="1:6" ht="24.75" customHeight="1">
      <c r="A46" s="88">
        <v>8161</v>
      </c>
      <c r="B46" s="111" t="s">
        <v>809</v>
      </c>
      <c r="C46" s="129"/>
      <c r="D46" s="146">
        <f t="shared" si="1"/>
        <v>0</v>
      </c>
      <c r="E46" s="85" t="s">
        <v>307</v>
      </c>
      <c r="F46" s="168">
        <f>SUM(F47:F49)</f>
        <v>0</v>
      </c>
    </row>
    <row r="47" spans="1:6" ht="36.75" customHeight="1">
      <c r="A47" s="88">
        <v>8162</v>
      </c>
      <c r="B47" s="182" t="s">
        <v>215</v>
      </c>
      <c r="C47" s="129" t="s">
        <v>253</v>
      </c>
      <c r="D47" s="146">
        <f t="shared" si="1"/>
        <v>0</v>
      </c>
      <c r="E47" s="95" t="s">
        <v>307</v>
      </c>
      <c r="F47" s="146"/>
    </row>
    <row r="48" spans="1:6" ht="96.75" customHeight="1">
      <c r="A48" s="131">
        <v>8163</v>
      </c>
      <c r="B48" s="182" t="s">
        <v>214</v>
      </c>
      <c r="C48" s="129" t="s">
        <v>253</v>
      </c>
      <c r="D48" s="146">
        <f t="shared" si="1"/>
        <v>0</v>
      </c>
      <c r="E48" s="85" t="s">
        <v>307</v>
      </c>
      <c r="F48" s="147"/>
    </row>
    <row r="49" spans="1:6" ht="24">
      <c r="A49" s="88">
        <v>8164</v>
      </c>
      <c r="B49" s="182" t="s">
        <v>216</v>
      </c>
      <c r="C49" s="129" t="s">
        <v>254</v>
      </c>
      <c r="D49" s="146">
        <f t="shared" si="1"/>
        <v>0</v>
      </c>
      <c r="E49" s="95" t="s">
        <v>307</v>
      </c>
      <c r="F49" s="146"/>
    </row>
    <row r="50" spans="1:6" ht="14.25" customHeight="1">
      <c r="A50" s="88">
        <v>8170</v>
      </c>
      <c r="B50" s="111" t="s">
        <v>810</v>
      </c>
      <c r="C50" s="129"/>
      <c r="D50" s="146">
        <f t="shared" si="1"/>
        <v>0</v>
      </c>
      <c r="E50" s="171">
        <f>SUM(E51:E52)</f>
        <v>0</v>
      </c>
      <c r="F50" s="171">
        <f>SUM(F51:F52)</f>
        <v>0</v>
      </c>
    </row>
    <row r="51" spans="1:6" ht="36">
      <c r="A51" s="88">
        <v>8171</v>
      </c>
      <c r="B51" s="182" t="s">
        <v>220</v>
      </c>
      <c r="C51" s="129" t="s">
        <v>255</v>
      </c>
      <c r="D51" s="146">
        <f t="shared" si="1"/>
        <v>0</v>
      </c>
      <c r="E51" s="148"/>
      <c r="F51" s="146"/>
    </row>
    <row r="52" spans="1:6" ht="12.75">
      <c r="A52" s="88">
        <v>8172</v>
      </c>
      <c r="B52" s="190" t="s">
        <v>221</v>
      </c>
      <c r="C52" s="129" t="s">
        <v>256</v>
      </c>
      <c r="D52" s="146">
        <f t="shared" si="1"/>
        <v>0</v>
      </c>
      <c r="E52" s="148"/>
      <c r="F52" s="146"/>
    </row>
    <row r="53" spans="1:6" ht="39" customHeight="1">
      <c r="A53" s="132">
        <v>8190</v>
      </c>
      <c r="B53" s="111" t="s">
        <v>451</v>
      </c>
      <c r="C53" s="88"/>
      <c r="D53" s="210">
        <f>SUM(E53:F53)</f>
        <v>61416.403</v>
      </c>
      <c r="E53" s="214">
        <v>287.271</v>
      </c>
      <c r="F53" s="210">
        <v>61129.132</v>
      </c>
    </row>
    <row r="54" spans="1:6" ht="36">
      <c r="A54" s="131">
        <v>8191</v>
      </c>
      <c r="B54" s="112" t="s">
        <v>708</v>
      </c>
      <c r="C54" s="133">
        <v>9320</v>
      </c>
      <c r="D54" s="211">
        <f>D55+D56</f>
        <v>54287.271</v>
      </c>
      <c r="E54" s="211">
        <f>E55+E56</f>
        <v>54287.271</v>
      </c>
      <c r="F54" s="130">
        <v>0</v>
      </c>
    </row>
    <row r="55" spans="1:6" ht="60">
      <c r="A55" s="131">
        <v>8192</v>
      </c>
      <c r="B55" s="182" t="s">
        <v>217</v>
      </c>
      <c r="C55" s="88"/>
      <c r="D55" s="210">
        <f t="shared" si="1"/>
        <v>287.271</v>
      </c>
      <c r="E55" s="236">
        <v>287.271</v>
      </c>
      <c r="F55" s="95" t="s">
        <v>307</v>
      </c>
    </row>
    <row r="56" spans="1:6" ht="23.25" customHeight="1">
      <c r="A56" s="131">
        <v>8193</v>
      </c>
      <c r="B56" s="182" t="s">
        <v>452</v>
      </c>
      <c r="C56" s="88"/>
      <c r="D56" s="210">
        <f>E56</f>
        <v>54000</v>
      </c>
      <c r="E56" s="211">
        <v>54000</v>
      </c>
      <c r="F56" s="95" t="s">
        <v>530</v>
      </c>
    </row>
    <row r="57" spans="1:6" ht="24.75" customHeight="1">
      <c r="A57" s="131">
        <v>8194</v>
      </c>
      <c r="B57" s="182" t="s">
        <v>828</v>
      </c>
      <c r="C57" s="134">
        <v>9330</v>
      </c>
      <c r="D57" s="210">
        <f>D58+D59</f>
        <v>61129.132</v>
      </c>
      <c r="E57" s="95" t="s">
        <v>307</v>
      </c>
      <c r="F57" s="210">
        <f>F58+F59</f>
        <v>61129.132</v>
      </c>
    </row>
    <row r="58" spans="1:6" ht="36" customHeight="1">
      <c r="A58" s="131">
        <v>8195</v>
      </c>
      <c r="B58" s="182" t="s">
        <v>163</v>
      </c>
      <c r="C58" s="134"/>
      <c r="D58" s="210">
        <f>F58</f>
        <v>7129.132</v>
      </c>
      <c r="E58" s="95" t="s">
        <v>307</v>
      </c>
      <c r="F58" s="210">
        <v>7129.132</v>
      </c>
    </row>
    <row r="59" spans="1:6" ht="38.25" customHeight="1">
      <c r="A59" s="131">
        <v>8196</v>
      </c>
      <c r="B59" s="182" t="s">
        <v>453</v>
      </c>
      <c r="C59" s="134"/>
      <c r="D59" s="210">
        <f>SUM(E59:F59)</f>
        <v>54000</v>
      </c>
      <c r="E59" s="95" t="s">
        <v>307</v>
      </c>
      <c r="F59" s="213">
        <v>54000</v>
      </c>
    </row>
    <row r="60" spans="1:6" ht="39.75" customHeight="1">
      <c r="A60" s="131">
        <v>8197</v>
      </c>
      <c r="B60" s="111" t="s">
        <v>161</v>
      </c>
      <c r="C60" s="135"/>
      <c r="D60" s="95" t="s">
        <v>307</v>
      </c>
      <c r="E60" s="95" t="s">
        <v>307</v>
      </c>
      <c r="F60" s="95" t="s">
        <v>307</v>
      </c>
    </row>
    <row r="61" spans="1:6" ht="49.5" customHeight="1">
      <c r="A61" s="131">
        <v>8198</v>
      </c>
      <c r="B61" s="111" t="s">
        <v>162</v>
      </c>
      <c r="C61" s="135"/>
      <c r="D61" s="95" t="s">
        <v>307</v>
      </c>
      <c r="E61" s="153"/>
      <c r="F61" s="153"/>
    </row>
    <row r="62" spans="1:6" ht="36" customHeight="1">
      <c r="A62" s="131">
        <v>8199</v>
      </c>
      <c r="B62" s="111" t="s">
        <v>829</v>
      </c>
      <c r="C62" s="135"/>
      <c r="D62" s="146">
        <v>0</v>
      </c>
      <c r="E62" s="170">
        <v>0</v>
      </c>
      <c r="F62" s="170">
        <v>0</v>
      </c>
    </row>
    <row r="63" spans="1:6" ht="36">
      <c r="A63" s="131" t="s">
        <v>121</v>
      </c>
      <c r="B63" s="182" t="s">
        <v>709</v>
      </c>
      <c r="C63" s="135"/>
      <c r="D63" s="146">
        <f t="shared" si="1"/>
        <v>0</v>
      </c>
      <c r="E63" s="95" t="s">
        <v>307</v>
      </c>
      <c r="F63" s="146"/>
    </row>
    <row r="64" spans="1:6" ht="12.75" customHeight="1">
      <c r="A64" s="94">
        <v>8200</v>
      </c>
      <c r="B64" s="180" t="s">
        <v>830</v>
      </c>
      <c r="C64" s="88"/>
      <c r="D64" s="146">
        <f t="shared" si="1"/>
        <v>0</v>
      </c>
      <c r="E64" s="168">
        <f>SUM(E65)</f>
        <v>0</v>
      </c>
      <c r="F64" s="168">
        <f>SUM(F65)</f>
        <v>0</v>
      </c>
    </row>
    <row r="65" spans="1:6" ht="13.5" customHeight="1">
      <c r="A65" s="94">
        <v>8210</v>
      </c>
      <c r="B65" s="183" t="s">
        <v>831</v>
      </c>
      <c r="C65" s="88"/>
      <c r="D65" s="146">
        <f t="shared" si="1"/>
        <v>0</v>
      </c>
      <c r="E65" s="168">
        <f>E69</f>
        <v>0</v>
      </c>
      <c r="F65" s="168">
        <f>SUM(F66+F69)</f>
        <v>0</v>
      </c>
    </row>
    <row r="66" spans="1:6" ht="36">
      <c r="A66" s="94">
        <v>8211</v>
      </c>
      <c r="B66" s="111" t="s">
        <v>711</v>
      </c>
      <c r="C66" s="88"/>
      <c r="D66" s="146">
        <f t="shared" si="1"/>
        <v>0</v>
      </c>
      <c r="E66" s="95" t="s">
        <v>307</v>
      </c>
      <c r="F66" s="168">
        <f>SUM(F67:F68)</f>
        <v>0</v>
      </c>
    </row>
    <row r="67" spans="1:6" ht="12.75">
      <c r="A67" s="94">
        <v>8212</v>
      </c>
      <c r="B67" s="190" t="s">
        <v>222</v>
      </c>
      <c r="C67" s="129" t="s">
        <v>225</v>
      </c>
      <c r="D67" s="146">
        <f t="shared" si="1"/>
        <v>0</v>
      </c>
      <c r="E67" s="95" t="s">
        <v>307</v>
      </c>
      <c r="F67" s="146"/>
    </row>
    <row r="68" spans="1:6" ht="12.75">
      <c r="A68" s="94">
        <v>8213</v>
      </c>
      <c r="B68" s="190" t="s">
        <v>219</v>
      </c>
      <c r="C68" s="129" t="s">
        <v>226</v>
      </c>
      <c r="D68" s="146">
        <f t="shared" si="1"/>
        <v>0</v>
      </c>
      <c r="E68" s="95" t="s">
        <v>307</v>
      </c>
      <c r="F68" s="146"/>
    </row>
    <row r="69" spans="1:6" ht="36" customHeight="1" hidden="1">
      <c r="A69" s="94">
        <v>8220</v>
      </c>
      <c r="B69" s="111" t="s">
        <v>832</v>
      </c>
      <c r="C69" s="136"/>
      <c r="D69" s="146">
        <f t="shared" si="1"/>
        <v>0</v>
      </c>
      <c r="E69" s="151"/>
      <c r="F69" s="168">
        <f>SUM(F70+F73)</f>
        <v>0</v>
      </c>
    </row>
    <row r="70" spans="1:6" ht="12.75" customHeight="1" hidden="1">
      <c r="A70" s="94">
        <v>8221</v>
      </c>
      <c r="B70" s="111" t="s">
        <v>710</v>
      </c>
      <c r="C70" s="136"/>
      <c r="D70" s="146">
        <f t="shared" si="1"/>
        <v>0</v>
      </c>
      <c r="E70" s="95" t="s">
        <v>307</v>
      </c>
      <c r="F70" s="168">
        <f>SUM(F71:F72)</f>
        <v>0</v>
      </c>
    </row>
    <row r="71" spans="1:6" ht="12.75" customHeight="1" hidden="1">
      <c r="A71" s="88">
        <v>8222</v>
      </c>
      <c r="B71" s="182" t="s">
        <v>237</v>
      </c>
      <c r="C71" s="129" t="s">
        <v>227</v>
      </c>
      <c r="D71" s="146">
        <f t="shared" si="1"/>
        <v>0</v>
      </c>
      <c r="E71" s="95" t="s">
        <v>307</v>
      </c>
      <c r="F71" s="151"/>
    </row>
    <row r="72" spans="1:6" ht="24" customHeight="1" hidden="1">
      <c r="A72" s="88">
        <v>8230</v>
      </c>
      <c r="B72" s="182" t="s">
        <v>239</v>
      </c>
      <c r="C72" s="129" t="s">
        <v>228</v>
      </c>
      <c r="D72" s="146">
        <f t="shared" si="1"/>
        <v>0</v>
      </c>
      <c r="E72" s="95" t="s">
        <v>307</v>
      </c>
      <c r="F72" s="151"/>
    </row>
    <row r="73" spans="1:6" ht="12.75" customHeight="1" hidden="1">
      <c r="A73" s="88">
        <v>8240</v>
      </c>
      <c r="B73" s="111" t="s">
        <v>707</v>
      </c>
      <c r="C73" s="136"/>
      <c r="D73" s="146">
        <f t="shared" si="1"/>
        <v>0</v>
      </c>
      <c r="E73" s="151"/>
      <c r="F73" s="168">
        <f>SUM(F74:F75)</f>
        <v>0</v>
      </c>
    </row>
    <row r="74" spans="1:6" ht="12.75" customHeight="1" hidden="1">
      <c r="A74" s="88">
        <v>8241</v>
      </c>
      <c r="B74" s="182" t="s">
        <v>257</v>
      </c>
      <c r="C74" s="129" t="s">
        <v>227</v>
      </c>
      <c r="D74" s="146">
        <f t="shared" si="1"/>
        <v>0</v>
      </c>
      <c r="E74" s="151"/>
      <c r="F74" s="151"/>
    </row>
    <row r="75" spans="1:6" ht="24" customHeight="1" hidden="1">
      <c r="A75" s="88">
        <v>8250</v>
      </c>
      <c r="B75" s="182" t="s">
        <v>245</v>
      </c>
      <c r="C75" s="129" t="s">
        <v>228</v>
      </c>
      <c r="D75" s="146">
        <f t="shared" si="1"/>
        <v>0</v>
      </c>
      <c r="E75" s="150"/>
      <c r="F75" s="151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2">
    <mergeCell ref="A21:A22"/>
    <mergeCell ref="A16:F16"/>
    <mergeCell ref="A1:E1"/>
    <mergeCell ref="A5:E5"/>
    <mergeCell ref="B8:B9"/>
    <mergeCell ref="A8:A9"/>
    <mergeCell ref="A2:F2"/>
    <mergeCell ref="D21:D22"/>
    <mergeCell ref="C8:C9"/>
    <mergeCell ref="A15:F15"/>
    <mergeCell ref="A18:F18"/>
    <mergeCell ref="D8:E8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2021-01-15T13:13:53Z</cp:lastPrinted>
  <dcterms:created xsi:type="dcterms:W3CDTF">1996-10-14T23:33:28Z</dcterms:created>
  <dcterms:modified xsi:type="dcterms:W3CDTF">2021-01-15T13:14:37Z</dcterms:modified>
  <cp:category/>
  <cp:version/>
  <cp:contentType/>
  <cp:contentStatus/>
</cp:coreProperties>
</file>