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04" activeTab="4"/>
  </bookViews>
  <sheets>
    <sheet name="2" sheetId="1" r:id="rId1"/>
    <sheet name="3" sheetId="2" r:id="rId2"/>
    <sheet name="4" sheetId="3" r:id="rId3"/>
    <sheet name="5" sheetId="4" r:id="rId4"/>
    <sheet name="8" sheetId="5" r:id="rId5"/>
  </sheets>
  <definedNames/>
  <calcPr fullCalcOnLoad="1"/>
</workbook>
</file>

<file path=xl/sharedStrings.xml><?xml version="1.0" encoding="utf-8"?>
<sst xmlns="http://schemas.openxmlformats.org/spreadsheetml/2006/main" count="1895" uniqueCount="638">
  <si>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</si>
  <si>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</si>
  <si>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</si>
  <si>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</si>
  <si>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</si>
  <si>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</si>
  <si>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</si>
  <si>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</si>
  <si>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</si>
  <si>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</si>
  <si>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</si>
  <si>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</si>
  <si>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</si>
  <si>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</si>
  <si>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</si>
  <si>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</si>
  <si>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</si>
  <si>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</si>
  <si>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</si>
  <si>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</si>
  <si>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</si>
  <si>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</si>
  <si>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</si>
  <si>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</si>
  <si>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</si>
  <si>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</si>
  <si>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</si>
  <si>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</si>
  <si>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</si>
  <si>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</si>
  <si>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</si>
  <si>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</si>
  <si>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</si>
  <si>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</si>
  <si>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</si>
  <si>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</si>
  <si>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</si>
  <si>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</si>
  <si>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</si>
  <si>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</si>
  <si>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</si>
  <si>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</si>
  <si>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</si>
  <si>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</si>
  <si>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</si>
  <si>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</si>
  <si>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</si>
  <si>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</si>
  <si>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</si>
  <si>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</si>
  <si>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</si>
  <si>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</si>
  <si>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</si>
  <si>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</si>
  <si>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</si>
  <si>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</si>
  <si>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</si>
  <si>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</si>
  <si>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</si>
  <si>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</si>
  <si>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</si>
  <si>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</si>
  <si>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</si>
  <si>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</si>
  <si>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</si>
  <si>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</si>
  <si>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</si>
  <si>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</si>
  <si>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</si>
  <si>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</si>
  <si>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</si>
  <si>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</si>
  <si>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</si>
  <si>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</si>
  <si>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</si>
  <si>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</si>
  <si>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</si>
  <si>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</si>
  <si>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</si>
  <si>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</si>
  <si>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</si>
  <si>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</si>
  <si>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</si>
  <si>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</si>
  <si>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</si>
  <si>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</si>
  <si>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</si>
  <si>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</si>
  <si>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</si>
  <si>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</si>
  <si>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</si>
  <si>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</si>
  <si>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</si>
  <si>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</si>
  <si>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</si>
  <si>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</si>
  <si>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</si>
  <si>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</si>
  <si>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</si>
  <si>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</si>
  <si>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</si>
  <si>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</si>
  <si>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</si>
  <si>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</si>
  <si>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</si>
  <si>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</si>
  <si>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</si>
  <si>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</si>
  <si>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</si>
  <si>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</si>
  <si>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</si>
  <si>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</si>
  <si>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</si>
  <si>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</si>
  <si>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</si>
  <si>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</si>
  <si>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</si>
  <si>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</si>
  <si>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</si>
  <si>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</si>
  <si>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</si>
  <si>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</si>
  <si>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</si>
  <si>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</si>
  <si>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</si>
  <si>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</si>
  <si>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</si>
  <si>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</si>
  <si>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</si>
  <si>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</si>
  <si>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</si>
  <si>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</si>
  <si>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</si>
  <si>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</si>
  <si>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</si>
  <si>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</si>
  <si>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</si>
  <si>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</si>
  <si>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</si>
  <si>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</si>
  <si>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</si>
  <si>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</si>
  <si>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</si>
  <si>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</si>
  <si>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</si>
  <si>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</si>
  <si>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</si>
  <si>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</si>
  <si>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</si>
  <si>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</si>
  <si>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</si>
  <si>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</si>
  <si>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</si>
  <si>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</si>
  <si>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</si>
  <si>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</si>
  <si>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</si>
  <si>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</si>
  <si>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</si>
  <si>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</si>
  <si>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</si>
  <si>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</si>
  <si>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</si>
  <si>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</si>
  <si>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</si>
  <si>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</si>
  <si>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</si>
  <si>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</si>
  <si>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</si>
  <si>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</si>
  <si>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</si>
  <si>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</si>
  <si>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</si>
  <si>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</si>
  <si>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</si>
  <si>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</si>
  <si>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</si>
  <si>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</si>
  <si>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</si>
  <si>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</si>
  <si>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</si>
  <si>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</si>
  <si>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</si>
  <si>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</si>
  <si>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</si>
  <si>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</si>
  <si>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</si>
  <si>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</si>
  <si>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</si>
  <si>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</si>
  <si>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</si>
  <si>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</si>
  <si>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</si>
  <si>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</si>
  <si>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</si>
  <si>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</si>
  <si>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</si>
  <si>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</si>
  <si>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</si>
  <si>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</si>
  <si>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</si>
  <si>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</si>
  <si>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</si>
  <si>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</si>
  <si>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</si>
  <si>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</si>
  <si>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</si>
  <si>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</si>
  <si>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</si>
  <si>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</si>
  <si>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</si>
  <si>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</si>
  <si>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</si>
  <si>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</si>
  <si>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</si>
  <si>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</si>
  <si>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</si>
  <si>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</si>
  <si>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</si>
  <si>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</si>
  <si>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</si>
  <si>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</si>
  <si>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</si>
  <si>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</si>
  <si>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</si>
  <si>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</si>
  <si>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</si>
  <si>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</si>
  <si>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</si>
  <si>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</si>
  <si>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</si>
  <si>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</si>
  <si>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</si>
  <si>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</si>
  <si>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</si>
  <si>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</si>
  <si>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</si>
  <si>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</si>
  <si>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</si>
  <si>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</si>
  <si>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</si>
  <si>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</si>
  <si>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</si>
  <si>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</si>
  <si>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</si>
  <si>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</si>
  <si>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</si>
  <si>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</si>
  <si>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</si>
  <si>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</si>
  <si>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</si>
  <si>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</si>
  <si>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</si>
  <si>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</si>
  <si>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</si>
  <si>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</si>
  <si>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</si>
  <si>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</si>
  <si>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</si>
  <si>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</si>
  <si>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</si>
  <si>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</si>
  <si>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</si>
  <si>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</si>
  <si>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</si>
  <si>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</si>
  <si>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</si>
  <si>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</si>
  <si>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</si>
  <si>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</si>
  <si>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</si>
  <si>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</si>
  <si>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</si>
  <si>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</si>
  <si>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</si>
  <si>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</si>
  <si>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</si>
  <si>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</si>
  <si>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</si>
  <si>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</si>
  <si>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</si>
  <si>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</si>
  <si>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</si>
  <si>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</si>
  <si>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</si>
  <si>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</si>
  <si>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</si>
  <si>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</si>
  <si>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</si>
  <si>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</si>
  <si>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</si>
  <si>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</si>
  <si>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</si>
  <si>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</si>
  <si>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</si>
  <si>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</si>
  <si>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</si>
  <si>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</si>
  <si>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</si>
  <si>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</si>
  <si>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</si>
  <si>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</si>
  <si>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</si>
  <si>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</si>
  <si>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</si>
  <si>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</si>
  <si>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</si>
  <si>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</si>
  <si>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</si>
  <si>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</si>
  <si>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</si>
  <si>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</si>
  <si>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</si>
  <si>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</si>
  <si>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</si>
  <si>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</si>
  <si>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</si>
  <si>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</si>
  <si>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</si>
  <si>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</si>
  <si>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</si>
  <si>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</si>
  <si>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</si>
  <si>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</si>
  <si>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</si>
  <si>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</si>
  <si>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</si>
  <si>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</si>
  <si>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</si>
  <si>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</si>
  <si>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</si>
  <si>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</si>
  <si>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</si>
  <si>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</si>
  <si>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</si>
  <si>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</si>
  <si>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</si>
  <si>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</si>
  <si>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</si>
  <si>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</si>
  <si>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</si>
  <si>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</si>
  <si>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</si>
  <si>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</si>
  <si>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</si>
  <si>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</si>
  <si>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</si>
  <si>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</si>
  <si>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</si>
  <si>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</si>
  <si>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</si>
  <si>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</si>
  <si>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</si>
  <si>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</si>
  <si>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</si>
  <si>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</si>
  <si>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</si>
  <si>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</si>
  <si>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</si>
  <si>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</si>
  <si>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</si>
  <si>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</si>
  <si>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</si>
  <si>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</si>
  <si>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</si>
  <si>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</si>
  <si>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</si>
  <si>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</si>
  <si>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</si>
  <si>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</si>
  <si>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</si>
  <si>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</si>
  <si>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</si>
  <si>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</si>
  <si>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</si>
  <si>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</si>
  <si>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</si>
  <si>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</si>
  <si>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</si>
  <si>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</si>
  <si>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</si>
  <si>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</si>
  <si>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</si>
  <si>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</si>
  <si>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</si>
  <si>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</si>
  <si>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</si>
  <si>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</si>
  <si>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</si>
  <si>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</si>
  <si>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</si>
  <si>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</si>
  <si>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</si>
  <si>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</si>
  <si>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</si>
  <si>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</si>
  <si>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</si>
  <si>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</si>
  <si>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</si>
  <si>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</si>
  <si>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</si>
  <si>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</si>
  <si>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</si>
  <si>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</si>
  <si>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</si>
  <si>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</si>
  <si>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</si>
  <si>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</si>
  <si>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</si>
  <si>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</si>
  <si>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</si>
  <si>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</si>
  <si>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</si>
  <si>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</si>
  <si>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</si>
  <si>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</si>
  <si>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</si>
  <si>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</si>
  <si>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</si>
  <si>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</si>
  <si>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</si>
  <si>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</si>
  <si>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</si>
  <si>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</si>
  <si>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</si>
  <si>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</si>
  <si>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</si>
  <si>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</si>
  <si>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</si>
  <si>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</si>
  <si>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</si>
  <si>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</si>
  <si>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</si>
  <si>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</si>
  <si>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</si>
  <si>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</si>
  <si>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</si>
  <si>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</si>
  <si>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</si>
  <si>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</si>
  <si>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</si>
  <si>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</si>
  <si>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</si>
  <si>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</si>
  <si>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</si>
  <si>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</si>
  <si>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</si>
  <si>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</si>
  <si>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</si>
  <si>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</si>
  <si>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</si>
  <si>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</si>
  <si>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</si>
  <si>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</si>
  <si>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</si>
  <si>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</si>
  <si>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</si>
  <si>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</si>
  <si>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</si>
  <si>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</si>
  <si>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</si>
  <si>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</si>
  <si>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</si>
  <si>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</si>
  <si>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</si>
  <si>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</si>
  <si>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</si>
  <si>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</si>
  <si>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</si>
  <si>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</si>
  <si>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</si>
  <si>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</si>
  <si>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</si>
  <si>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</si>
  <si>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</si>
  <si>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</si>
  <si>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</si>
  <si>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</si>
  <si>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</si>
  <si>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</si>
  <si>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</si>
  <si>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</si>
  <si>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</si>
  <si>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</si>
  <si>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</si>
  <si>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</si>
  <si>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</si>
  <si>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</si>
  <si>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</si>
  <si>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</si>
  <si>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</si>
  <si>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</si>
  <si>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</si>
  <si>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</si>
  <si>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</si>
  <si>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</si>
  <si>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</si>
  <si>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</si>
  <si>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</si>
  <si>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</si>
  <si>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</si>
  <si>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</si>
  <si>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</si>
  <si>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</si>
  <si>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</si>
  <si>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</si>
  <si>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</si>
  <si>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</si>
  <si>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</si>
  <si>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</si>
  <si>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</si>
  <si>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</si>
  <si>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</si>
  <si>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</si>
  <si>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</si>
  <si>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</si>
  <si>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</si>
  <si>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</si>
  <si>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</si>
  <si>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</si>
  <si>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</si>
  <si>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</si>
  <si>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</si>
  <si>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</si>
  <si>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</si>
  <si>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</si>
  <si>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</si>
  <si>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</si>
  <si>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</si>
  <si>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</si>
  <si>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</si>
  <si>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</si>
  <si>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</si>
  <si>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</si>
  <si>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</si>
  <si>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</si>
  <si>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</si>
  <si>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</si>
  <si>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</si>
  <si>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</si>
  <si>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</si>
  <si>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</si>
  <si>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</si>
  <si>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</si>
  <si>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</si>
  <si>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</si>
  <si>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</si>
  <si>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</si>
  <si>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</si>
  <si>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</si>
  <si>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</si>
  <si>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</si>
  <si>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</si>
  <si>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</si>
  <si>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</si>
  <si>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</si>
  <si>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</si>
  <si>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</si>
  <si>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</si>
  <si>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</si>
  <si>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àéá·Ù³Ý ó³ÝóÇ Ï³éáõóáõÙ ¨ í»ñ³Ýáñá·áõÙ</t>
  </si>
  <si>
    <t>1. ²Õµ³Ñ³ÝáõÃÛáõÝ ¨ ë³ÝÇï³ñ³Ï³Ý Ù³ùñáõÙ</t>
  </si>
  <si>
    <t>1. Þ»Ýù»ñÇ ¨ ßÇÝáõÃÛáõÝÝ»ñÇ Ñ»ï³½áïÙ³Ý ³ßË³ï³ÝùÝ»ñ</t>
  </si>
  <si>
    <t>1. Ü³Ë³¹åñáó³Ï³Ý  áõëáõóáõÙ</t>
  </si>
  <si>
    <t>-Ð³ïÏ³óáõÙ å³Ñõëï³ÛÇÝ ýáÝ¹Çó ýáÝ¹³ÛÇÝ µÛáõç»</t>
  </si>
  <si>
    <t>ՀՀ համայնքների միջնաժամկետ ծախսերի ծրագրի 2023-2025թթ. վարչական և ֆոնդային մասերի եկամուտները` ըստ ձևավորման աղբյուրների</t>
  </si>
  <si>
    <t>ՀՀ համայնքների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</si>
  <si>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համայնքների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</si>
  <si>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</si>
  <si>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</si>
  <si>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</si>
  <si>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</si>
  <si>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</si>
  <si>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</si>
  <si>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</si>
  <si>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 xml:space="preserve"> </t>
  </si>
  <si>
    <t>Օրենքով սահմանված դեպքերում համայնքային հիմնարկների կողմից առանց տեղական տուրքի գանձման մատուցվող ծառայությունների</t>
  </si>
  <si>
    <t>Գյուղատնտեսություն</t>
  </si>
  <si>
    <t>Ջրամատակարարում</t>
  </si>
  <si>
    <t>Հանգիստ, մշակույթ և կրոն</t>
  </si>
  <si>
    <t>Բարձրագույն կրթություն</t>
  </si>
  <si>
    <t>Բարձրագույն մասնագիտական կրթություն</t>
  </si>
  <si>
    <t>Կրթություն</t>
  </si>
  <si>
    <t>Հասարակական կարգ, անվտանգություն և դատական գործունեություն</t>
  </si>
  <si>
    <t>այդ թվում՝</t>
  </si>
  <si>
    <t>Փրկարար ծառայություն</t>
  </si>
  <si>
    <t>Դատական գործունեություն և իրավական պաշտպանություն</t>
  </si>
  <si>
    <t>որից՝</t>
  </si>
  <si>
    <t>Դատարաններ</t>
  </si>
  <si>
    <t>Այլ վարձատրություններ</t>
  </si>
  <si>
    <t>Գործառնական և բանկային ծառայությունների ծախսեր</t>
  </si>
  <si>
    <t>Հուղարկավորության նպաստներ բյուջեից</t>
  </si>
  <si>
    <t>Կրթական, մշակութային  և սպորտային նպաստներ բյուջեից</t>
  </si>
  <si>
    <t>Բնական աղետներից առաջացած վնասվածքների կամ վնասների վերականգնում</t>
  </si>
  <si>
    <t>ԲՆԱԿԱՆ ԱՂԵՏՆԵՐԻՑ ԿԱՄ ԱՅԼ ԲՆԱԿԱՆ ՊԱՏՃԱՌՆԵՐՈՎ ԱՌԱՋԱՑԱԾ ՎՆԱՍՆԵՐԻ ԿԱՄ ՎՆԱՍՎԱԾՔՆԵՐԻ ՎԵՐԱԿԱՆԳՆՈՒՄ</t>
  </si>
  <si>
    <t>,</t>
  </si>
  <si>
    <t>ÀÝ¹Ñ³Ýáõñ µÝáõÛÃÇ ³ÛÉ Í³é³ÛáõÃÛáõÝÝ»ñ</t>
  </si>
  <si>
    <t>Կապիտալ դրամաշնորհներ պետական և համայնքների ոչ առևտրային կազմակերպություններին</t>
  </si>
  <si>
    <t>ԱՅԼ ՀԻՄՆԱԿԱՆ ՄԻՋՈՑՆԵՐԻ ԻՐԱՑՈՒՄԻՑ ՄՈՒՏՔԵՐ</t>
  </si>
  <si>
    <t>²ÛÉ í³ñÓ³ïñáõÃÛáõÝÝ»ñ</t>
  </si>
  <si>
    <t>¶áñÍ³éÝ³Ï³Ý ¨ µ³ÝÏ³ÛÇÝ Í³é³ÛáõÃÛáõÝÝ»ñÇ Í³Ëë»ñ</t>
  </si>
  <si>
    <t>ÀÝÃ³óÇÏ ¹ñ³Ù³ßÝáñÑÝ»ñ å»ï³Ï³Ý ¨ Ñ³Ù³ÛÝù³ÛÇÝ áã ³é¨ïñ³ÛÇÝ Ï³½Ù³Ï»ñåáõÃÛáõÝÝ»ñÇÝ</t>
  </si>
  <si>
    <t>ÎñÃ³Ï³Ý, Ùß³ÏáõÃ³ÛÇÝ  ¨ ëåáñï³ÛÇÝ Ýå³ëïÝ»ñ µÛáõç»Çó</t>
  </si>
  <si>
    <t xml:space="preserve"> ÜíÇñ³ïíáõÃÛáõÝÝ»ñ ³ÛÉ ß³ÑáõÛÃ ãÑ»ï³åÝ¹áÕ Ï³½Ù³Ï»ñåáõÃÛáõÝÝ»ñÇÝ</t>
  </si>
  <si>
    <t>-Þ»Ýù»ñÇ ¨ Ï³éáõÛóÝ»ñÇ ÁÝÃ³óÇÏ Ýáñá·áõÙ ¨ å³Ñå³ÝáõÙ</t>
  </si>
  <si>
    <t>Էներգետիկ ծառայություններ</t>
  </si>
  <si>
    <t>Ընդհանուր բնույթի այլ ծառայություններ</t>
  </si>
  <si>
    <t>Հատուկ նպատակային այլ նյութեր</t>
  </si>
  <si>
    <t>Ընթացիկ դրամաշնորհեր պետական և համայնքային ոչ առևտրային կազմակերպություններին</t>
  </si>
  <si>
    <t>Նվիրատվություններ այլ շահույթ չհետապնդող կազմակերպություններին</t>
  </si>
  <si>
    <t>Ներքին գործուղումներ</t>
  </si>
  <si>
    <t>Ð³ë³ñ³Ï³Ï³Ý Ï³ñ·, ³Ýíï³Ý·áõÃÛáõÝ ¨ ¹³ï³Ï³Ý ·áñÍáõÝ»áõÃÛáõÝ</t>
  </si>
  <si>
    <t>¸³ï³Ï³Ý ·áñÍáõÝ»áõÃÛáõÝ ¨ Çñ³í³Ï³Ý å³ßïå³ÝáõÃÛáõÝ</t>
  </si>
  <si>
    <t>¸³ï³ñ³ÝÝ»ñ</t>
  </si>
  <si>
    <t>1. ÊáÕáí³Ï³ß³ñ»ñÇ Ï³éáõóáõÙ ¨ í»ñ³Ï³éáõóáõÙ</t>
  </si>
  <si>
    <t>Այլ մեքենաներ և սարքավորումներ</t>
  </si>
  <si>
    <t>îñ³Ýëåáñï³ÛÇÝ ë³ñù³íáñáõÙÝ»ñ</t>
  </si>
  <si>
    <t xml:space="preserve"> Î³åÇï³É ¹ñ³Ù³ßÝáñÑÝ»ñ å»ï³Ï³Ý ¨ Ñ³Ù³ÛÝù³ÛÇÝ áã ³é¨ïñ³ÛÇÝ Ï³½Ù³Ï»ñåáõÃÛáõÝÝ»ñÇÝ</t>
  </si>
  <si>
    <t>4727</t>
  </si>
  <si>
    <t>4655</t>
  </si>
  <si>
    <t>´³ñÓñ³·ÛáõÝ ÏñÃáõÃÛáõÝ</t>
  </si>
  <si>
    <t>´³ñÓñ³·ÛáõÝ Ù³ëÝ³·Çï³Ï³Ý ÏñÃáõÃÛáõÝ</t>
  </si>
  <si>
    <t>²ÛÉ Ýå³ëïÝ»ñ µÛáõç»Çó</t>
  </si>
  <si>
    <t>ÐáõÕ³ñÏ³íáñáõÃÛ³Ý Ýå³ëïÝ»ñ µÛáõç»Çó</t>
  </si>
  <si>
    <t>Ð³Ý·Çëï, Ùß³ÏáõÛÃ ¨ ÏñáÝ</t>
  </si>
  <si>
    <t>ì³ñã³Ï³Ý ë³ñù³íáñáõÙÝ»ñ</t>
  </si>
  <si>
    <t>öñÏ³ñ³ñ Í³é³ÛáõÃÛáõÝ</t>
  </si>
  <si>
    <t>æñ³Ù³ï³Ï³ñ³ñáõÙ</t>
  </si>
  <si>
    <t xml:space="preserve">Հավելված 1                              Նաիրի համայնքի ավագանու 2022 թվականի  ___ - ի N - որոշման </t>
  </si>
  <si>
    <t xml:space="preserve">Հավելված 2                             Նաիրի համայնքի ավագանու 2022 թվականի ___ -ի N - որոշման </t>
  </si>
  <si>
    <t>&lt;&lt;Հավելված 3                             Նաիրի համայնքի ավագանու 2022 թվականի հոկտեմբերի 13-ի N 189-Ա որոշման &gt;&gt;:</t>
  </si>
  <si>
    <t>&lt;&lt;Հավելված 2                              Նաիրի համայնքի ավագանու 2022 թվականի հոկտեմբերի 13-ի N 189-Ա որոշման &gt;&gt;:</t>
  </si>
  <si>
    <r>
      <rPr>
        <sz val="11"/>
        <rFont val="Calibri"/>
        <family val="2"/>
      </rPr>
      <t>&lt;&lt;Հավելված 4                             Նաիրի համայնքի ավագանու 2022 թվականի հոկտեմբերի 13-ի N 189-Ա որոշման</t>
    </r>
    <r>
      <rPr>
        <sz val="11"/>
        <rFont val="Arial LatArm"/>
        <family val="2"/>
      </rPr>
      <t xml:space="preserve"> &gt;&gt;:</t>
    </r>
  </si>
  <si>
    <r>
      <rPr>
        <sz val="11"/>
        <rFont val="Calibri"/>
        <family val="2"/>
      </rPr>
      <t>Հավելված 3                             Նաիրի համայնքի ավագանու 2022 թվականի ____-ի N - որոշման</t>
    </r>
    <r>
      <rPr>
        <sz val="11"/>
        <rFont val="Arial LatArm"/>
        <family val="2"/>
      </rPr>
      <t xml:space="preserve"> </t>
    </r>
  </si>
  <si>
    <t xml:space="preserve">Հավելված 4                            Նաիրի համայնքի ավագանու 2022 թվականի ____  -ի N -որոշման </t>
  </si>
  <si>
    <t>&lt;&lt;Հավելված 5                            Նաիրի համայնքի ավագանու 2022 թվականի հոկտեմբերի 13-ի N 189-Ա որոշման &gt;&gt;:</t>
  </si>
  <si>
    <t>&lt;&lt;Հավելված 8                        Նաիրի համայնքի ավագանու 2022 թվականի հոկտեմբերի 13-ի N 189-Ա որոշման &gt;&gt;:</t>
  </si>
  <si>
    <t xml:space="preserve">Հավելված 5                        Նաիրի համայնքի ավագանու 2022 թվականի դեկտեմբերի 14-ի N 258-Ա որոշման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</si>
</sst>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\$* #,##0_);_(\$* \(#,##0\);_(\$* &quot;-&quot;_);_(@_)"/>
    <numFmt numFmtId="185" formatCode="_(\$* #,##0.00_);_(\$* \(#,##0.00\);_(\$* &quot;-&quot;??_);_(@_)"/>
    <numFmt numFmtId="186" formatCode="#,##0.0\ ;\(#,##0.0\)"/>
    <numFmt numFmtId="187" formatCode="#,##0&quot;  &quot;;[Red]\-#,##0&quot;  &quot;"/>
    <numFmt numFmtId="188" formatCode="#,##0.00&quot;  &quot;;[Red]\-#,##0.00&quot;  &quot;"/>
    <numFmt numFmtId="189" formatCode="#,##0.0_);\(#,##0.0\)"/>
    <numFmt numFmtId="190" formatCode="_(* #,##0.0_);_(* \(#,##0.0\);_(* &quot;-&quot;??_);_(@_)"/>
    <numFmt numFmtId="191" formatCode="#,##0.0"/>
    <numFmt numFmtId="192" formatCode="#,##0.0&quot;  &quot;;\-#,##0.0&quot;  &quot;"/>
    <numFmt numFmtId="193" formatCode="0.0"/>
    <numFmt numFmtId="194" formatCode="0.000"/>
    <numFmt numFmtId="195" formatCode="#,##0.000"/>
  </numFmts>
  <fonts count="54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b/>
      <u val="single"/>
      <sz val="8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b/>
      <u val="single"/>
      <sz val="10"/>
      <name val="Arial LatArm"/>
      <family val="2"/>
    </font>
    <font>
      <b/>
      <sz val="8"/>
      <name val="Arial Armenian"/>
      <family val="2"/>
    </font>
    <font>
      <b/>
      <sz val="12"/>
      <name val="Arial LatArm"/>
      <family val="2"/>
    </font>
    <font>
      <b/>
      <sz val="12"/>
      <name val="Arial Armenian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11"/>
      <name val="Arial LatArm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4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8" fillId="0" borderId="1" applyNumberFormat="0" applyFont="0" applyFill="0" applyAlignment="0" applyProtection="0"/>
    <xf numFmtId="0" fontId="13" fillId="0" borderId="2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43" fontId="4" fillId="0" borderId="0" applyFont="0" applyFill="0" applyBorder="0" applyAlignment="0" applyProtection="0"/>
    <xf numFmtId="0" fontId="13" fillId="0" borderId="2" applyNumberFormat="0" applyFill="0" applyProtection="0">
      <alignment horizontal="left" vertical="center" wrapText="1"/>
    </xf>
    <xf numFmtId="0" fontId="4" fillId="0" borderId="0">
      <alignment/>
      <protection/>
    </xf>
    <xf numFmtId="4" fontId="6" fillId="0" borderId="3" applyFill="0" applyProtection="0">
      <alignment horizontal="right" vertical="center"/>
    </xf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39" fillId="27" borderId="4" applyNumberFormat="0" applyAlignment="0" applyProtection="0"/>
    <xf numFmtId="0" fontId="40" fillId="28" borderId="5" applyNumberFormat="0" applyAlignment="0" applyProtection="0"/>
    <xf numFmtId="0" fontId="40" fillId="28" borderId="5" applyNumberFormat="0" applyAlignment="0" applyProtection="0"/>
    <xf numFmtId="0" fontId="41" fillId="28" borderId="4" applyNumberFormat="0" applyAlignment="0" applyProtection="0"/>
    <xf numFmtId="0" fontId="41" fillId="28" borderId="4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29" borderId="10" applyNumberFormat="0" applyAlignment="0" applyProtection="0"/>
    <xf numFmtId="0" fontId="46" fillId="29" borderId="10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8" fillId="0" borderId="0">
      <alignment/>
      <protection/>
    </xf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11" applyNumberFormat="0" applyFont="0" applyAlignment="0" applyProtection="0"/>
    <xf numFmtId="0" fontId="37" fillId="32" borderId="11" applyNumberFormat="0" applyFont="0" applyAlignment="0" applyProtection="0"/>
    <xf numFmtId="13" fontId="4" fillId="0" borderId="0" applyFont="0" applyFill="0" applyProtection="0">
      <alignment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8" fontId="4" fillId="0" borderId="0" applyFont="0" applyFill="0" applyProtection="0">
      <alignment/>
    </xf>
    <xf numFmtId="187" fontId="4" fillId="0" borderId="0" applyFont="0" applyFill="0" applyProtection="0">
      <alignment/>
    </xf>
    <xf numFmtId="0" fontId="53" fillId="33" borderId="0" applyNumberFormat="0" applyBorder="0" applyAlignment="0" applyProtection="0"/>
    <xf numFmtId="0" fontId="53" fillId="33" borderId="0" applyNumberFormat="0" applyBorder="0" applyAlignment="0" applyProtection="0"/>
  </cellStyleXfs>
  <cellXfs count="204">
    <xf numFmtId="0" fontId="0" fillId="0" borderId="0" xfId="0" applyAlignment="1">
      <alignment/>
    </xf>
    <xf numFmtId="186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center" wrapText="1"/>
    </xf>
    <xf numFmtId="186" fontId="6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86" fontId="6" fillId="0" borderId="0" xfId="0" applyNumberFormat="1" applyFont="1" applyAlignment="1">
      <alignment horizontal="right" vertical="top"/>
    </xf>
    <xf numFmtId="186" fontId="6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186" fontId="6" fillId="0" borderId="0" xfId="0" applyNumberFormat="1" applyFont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86" fontId="6" fillId="0" borderId="17" xfId="0" applyNumberFormat="1" applyFont="1" applyBorder="1" applyAlignment="1">
      <alignment horizontal="right" vertical="center"/>
    </xf>
    <xf numFmtId="186" fontId="7" fillId="0" borderId="14" xfId="0" applyNumberFormat="1" applyFont="1" applyBorder="1" applyAlignment="1">
      <alignment horizontal="center" vertical="center" wrapText="1"/>
    </xf>
    <xf numFmtId="186" fontId="7" fillId="0" borderId="14" xfId="0" applyNumberFormat="1" applyFont="1" applyBorder="1" applyAlignment="1">
      <alignment horizontal="right" vertical="center" wrapText="1"/>
    </xf>
    <xf numFmtId="186" fontId="9" fillId="0" borderId="14" xfId="0" applyNumberFormat="1" applyFont="1" applyBorder="1" applyAlignment="1">
      <alignment horizontal="left" vertical="center" wrapText="1"/>
    </xf>
    <xf numFmtId="186" fontId="9" fillId="0" borderId="14" xfId="0" applyNumberFormat="1" applyFont="1" applyBorder="1" applyAlignment="1">
      <alignment horizontal="right" vertical="center" wrapText="1"/>
    </xf>
    <xf numFmtId="186" fontId="9" fillId="0" borderId="14" xfId="0" applyNumberFormat="1" applyFont="1" applyBorder="1" applyAlignment="1">
      <alignment horizontal="center" vertical="center"/>
    </xf>
    <xf numFmtId="186" fontId="9" fillId="0" borderId="14" xfId="0" applyNumberFormat="1" applyFont="1" applyBorder="1" applyAlignment="1">
      <alignment horizontal="left" vertical="top" wrapText="1"/>
    </xf>
    <xf numFmtId="186" fontId="9" fillId="0" borderId="14" xfId="0" applyNumberFormat="1" applyFont="1" applyBorder="1" applyAlignment="1">
      <alignment horizontal="center" vertical="top"/>
    </xf>
    <xf numFmtId="186" fontId="9" fillId="0" borderId="14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186" fontId="8" fillId="0" borderId="0" xfId="0" applyNumberFormat="1" applyFont="1" applyAlignment="1">
      <alignment vertical="center"/>
    </xf>
    <xf numFmtId="193" fontId="7" fillId="0" borderId="14" xfId="0" applyNumberFormat="1" applyFont="1" applyBorder="1" applyAlignment="1">
      <alignment horizontal="center" vertical="center"/>
    </xf>
    <xf numFmtId="193" fontId="6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86" fontId="0" fillId="0" borderId="0" xfId="0" applyNumberFormat="1" applyAlignment="1">
      <alignment horizontal="right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right" vertical="center"/>
    </xf>
    <xf numFmtId="2" fontId="7" fillId="0" borderId="20" xfId="0" applyNumberFormat="1" applyFont="1" applyBorder="1" applyAlignment="1">
      <alignment horizontal="right" vertical="center"/>
    </xf>
    <xf numFmtId="191" fontId="7" fillId="0" borderId="14" xfId="0" applyNumberFormat="1" applyFont="1" applyBorder="1" applyAlignment="1">
      <alignment horizontal="right" vertical="center"/>
    </xf>
    <xf numFmtId="191" fontId="6" fillId="0" borderId="14" xfId="0" applyNumberFormat="1" applyFont="1" applyBorder="1" applyAlignment="1">
      <alignment horizontal="right" vertical="center"/>
    </xf>
    <xf numFmtId="186" fontId="9" fillId="0" borderId="14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191" fontId="12" fillId="0" borderId="14" xfId="0" applyNumberFormat="1" applyFont="1" applyBorder="1" applyAlignment="1">
      <alignment horizontal="right" vertical="center"/>
    </xf>
    <xf numFmtId="186" fontId="12" fillId="0" borderId="14" xfId="0" applyNumberFormat="1" applyFont="1" applyBorder="1" applyAlignment="1">
      <alignment horizontal="right" vertical="center"/>
    </xf>
    <xf numFmtId="186" fontId="11" fillId="0" borderId="14" xfId="0" applyNumberFormat="1" applyFont="1" applyBorder="1" applyAlignment="1">
      <alignment horizontal="right" vertical="center"/>
    </xf>
    <xf numFmtId="186" fontId="12" fillId="0" borderId="20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center" vertical="center" wrapText="1"/>
    </xf>
    <xf numFmtId="186" fontId="11" fillId="0" borderId="20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left" vertical="center" wrapText="1"/>
    </xf>
    <xf numFmtId="2" fontId="11" fillId="0" borderId="20" xfId="0" applyNumberFormat="1" applyFont="1" applyBorder="1" applyAlignment="1">
      <alignment horizontal="right" vertical="center"/>
    </xf>
    <xf numFmtId="2" fontId="12" fillId="0" borderId="20" xfId="0" applyNumberFormat="1" applyFont="1" applyBorder="1" applyAlignment="1">
      <alignment horizontal="right" vertical="center"/>
    </xf>
    <xf numFmtId="2" fontId="14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top"/>
    </xf>
    <xf numFmtId="2" fontId="1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center" vertical="top"/>
    </xf>
    <xf numFmtId="186" fontId="9" fillId="0" borderId="14" xfId="0" applyNumberFormat="1" applyFont="1" applyBorder="1" applyAlignment="1">
      <alignment horizontal="center" vertical="center" wrapText="1"/>
    </xf>
    <xf numFmtId="186" fontId="10" fillId="0" borderId="14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193" fontId="9" fillId="0" borderId="14" xfId="0" applyNumberFormat="1" applyFont="1" applyBorder="1" applyAlignment="1">
      <alignment horizontal="center"/>
    </xf>
    <xf numFmtId="193" fontId="9" fillId="0" borderId="14" xfId="0" applyNumberFormat="1" applyFont="1" applyBorder="1" applyAlignment="1">
      <alignment horizontal="center" wrapText="1"/>
    </xf>
    <xf numFmtId="193" fontId="7" fillId="0" borderId="14" xfId="0" applyNumberFormat="1" applyFont="1" applyBorder="1" applyAlignment="1">
      <alignment horizontal="center"/>
    </xf>
    <xf numFmtId="193" fontId="7" fillId="0" borderId="14" xfId="0" applyNumberFormat="1" applyFont="1" applyBorder="1" applyAlignment="1">
      <alignment horizontal="center" wrapText="1"/>
    </xf>
    <xf numFmtId="193" fontId="7" fillId="0" borderId="14" xfId="0" applyNumberFormat="1" applyFont="1" applyBorder="1" applyAlignment="1">
      <alignment horizontal="right" vertical="center"/>
    </xf>
    <xf numFmtId="193" fontId="9" fillId="0" borderId="14" xfId="0" applyNumberFormat="1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86" fontId="15" fillId="0" borderId="0" xfId="0" applyNumberFormat="1" applyFont="1" applyAlignment="1">
      <alignment horizontal="center" vertical="top"/>
    </xf>
    <xf numFmtId="186" fontId="15" fillId="0" borderId="0" xfId="0" applyNumberFormat="1" applyFont="1" applyAlignment="1">
      <alignment horizontal="right" vertical="top"/>
    </xf>
    <xf numFmtId="186" fontId="16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86" fontId="7" fillId="0" borderId="0" xfId="0" applyNumberFormat="1" applyFont="1" applyAlignment="1">
      <alignment horizontal="right" vertical="top"/>
    </xf>
    <xf numFmtId="186" fontId="7" fillId="0" borderId="0" xfId="0" applyNumberFormat="1" applyFont="1" applyAlignment="1">
      <alignment horizontal="right" vertical="center"/>
    </xf>
    <xf numFmtId="0" fontId="15" fillId="0" borderId="21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2" fontId="15" fillId="0" borderId="22" xfId="0" applyNumberFormat="1" applyFont="1" applyBorder="1" applyAlignment="1">
      <alignment/>
    </xf>
    <xf numFmtId="2" fontId="15" fillId="0" borderId="23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2" fontId="15" fillId="0" borderId="23" xfId="0" applyNumberFormat="1" applyFont="1" applyBorder="1" applyAlignment="1">
      <alignment/>
    </xf>
    <xf numFmtId="0" fontId="15" fillId="0" borderId="14" xfId="0" applyFont="1" applyBorder="1" applyAlignment="1">
      <alignment/>
    </xf>
    <xf numFmtId="2" fontId="15" fillId="0" borderId="14" xfId="0" applyNumberFormat="1" applyFont="1" applyBorder="1" applyAlignment="1">
      <alignment/>
    </xf>
    <xf numFmtId="2" fontId="15" fillId="0" borderId="14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right" vertical="center"/>
    </xf>
    <xf numFmtId="2" fontId="7" fillId="0" borderId="24" xfId="0" applyNumberFormat="1" applyFont="1" applyBorder="1" applyAlignment="1">
      <alignment horizontal="right" vertical="center"/>
    </xf>
    <xf numFmtId="2" fontId="15" fillId="0" borderId="25" xfId="0" applyNumberFormat="1" applyFont="1" applyBorder="1" applyAlignment="1">
      <alignment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86" fontId="15" fillId="0" borderId="0" xfId="0" applyNumberFormat="1" applyFont="1" applyAlignment="1">
      <alignment horizontal="right" vertical="center"/>
    </xf>
    <xf numFmtId="186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right" vertical="center"/>
    </xf>
    <xf numFmtId="2" fontId="11" fillId="0" borderId="24" xfId="0" applyNumberFormat="1" applyFont="1" applyBorder="1" applyAlignment="1">
      <alignment horizontal="right" vertical="center"/>
    </xf>
    <xf numFmtId="186" fontId="15" fillId="0" borderId="0" xfId="0" applyNumberFormat="1" applyFont="1" applyAlignment="1">
      <alignment horizontal="left" vertical="top" wrapText="1"/>
    </xf>
    <xf numFmtId="186" fontId="7" fillId="0" borderId="0" xfId="0" applyNumberFormat="1" applyFont="1" applyAlignment="1">
      <alignment horizontal="center" vertical="top"/>
    </xf>
    <xf numFmtId="186" fontId="7" fillId="0" borderId="0" xfId="0" applyNumberFormat="1" applyFont="1" applyAlignment="1">
      <alignment horizontal="left" vertical="top" wrapText="1"/>
    </xf>
    <xf numFmtId="186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193" fontId="7" fillId="0" borderId="14" xfId="0" applyNumberFormat="1" applyFont="1" applyBorder="1" applyAlignment="1">
      <alignment horizontal="center" vertical="top"/>
    </xf>
    <xf numFmtId="186" fontId="7" fillId="0" borderId="14" xfId="0" applyNumberFormat="1" applyFont="1" applyBorder="1" applyAlignment="1">
      <alignment horizontal="center" vertical="top"/>
    </xf>
    <xf numFmtId="186" fontId="7" fillId="0" borderId="14" xfId="0" applyNumberFormat="1" applyFont="1" applyBorder="1" applyAlignment="1">
      <alignment horizontal="left" vertical="top" wrapText="1"/>
    </xf>
    <xf numFmtId="186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top" wrapText="1"/>
    </xf>
    <xf numFmtId="186" fontId="15" fillId="0" borderId="0" xfId="0" applyNumberFormat="1" applyFont="1" applyAlignment="1">
      <alignment horizont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top"/>
    </xf>
    <xf numFmtId="186" fontId="7" fillId="0" borderId="17" xfId="0" applyNumberFormat="1" applyFont="1" applyBorder="1" applyAlignment="1">
      <alignment horizontal="center" vertical="top"/>
    </xf>
    <xf numFmtId="186" fontId="7" fillId="0" borderId="17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center" vertical="top"/>
    </xf>
    <xf numFmtId="193" fontId="7" fillId="0" borderId="17" xfId="0" applyNumberFormat="1" applyFont="1" applyBorder="1" applyAlignment="1">
      <alignment horizontal="center"/>
    </xf>
    <xf numFmtId="193" fontId="7" fillId="0" borderId="17" xfId="0" applyNumberFormat="1" applyFont="1" applyBorder="1" applyAlignment="1">
      <alignment horizontal="right" vertical="center"/>
    </xf>
    <xf numFmtId="0" fontId="18" fillId="0" borderId="1" xfId="51" applyFill="1" applyBorder="1" applyAlignment="1">
      <alignment vertical="center" wrapText="1"/>
    </xf>
    <xf numFmtId="0" fontId="6" fillId="0" borderId="14" xfId="0" applyNumberFormat="1" applyFont="1" applyBorder="1" applyAlignment="1">
      <alignment horizontal="center" vertical="center"/>
    </xf>
    <xf numFmtId="186" fontId="6" fillId="0" borderId="2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6" fontId="6" fillId="0" borderId="26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186" fontId="7" fillId="0" borderId="30" xfId="0" applyNumberFormat="1" applyFont="1" applyBorder="1" applyAlignment="1">
      <alignment horizontal="center" vertical="center" wrapText="1"/>
    </xf>
    <xf numFmtId="186" fontId="7" fillId="0" borderId="31" xfId="0" applyNumberFormat="1" applyFont="1" applyBorder="1" applyAlignment="1">
      <alignment horizontal="center" vertical="center" wrapText="1"/>
    </xf>
    <xf numFmtId="186" fontId="7" fillId="0" borderId="3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6" fontId="7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26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186" fontId="7" fillId="0" borderId="3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186" fontId="20" fillId="0" borderId="0" xfId="0" applyNumberFormat="1" applyFont="1" applyAlignment="1">
      <alignment horizontal="left" vertical="center" wrapText="1"/>
    </xf>
    <xf numFmtId="0" fontId="17" fillId="0" borderId="0" xfId="0" applyNumberFormat="1" applyFont="1" applyAlignment="1">
      <alignment horizontal="center" vertical="center" wrapText="1"/>
    </xf>
    <xf numFmtId="186" fontId="21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86" fontId="6" fillId="0" borderId="14" xfId="0" applyNumberFormat="1" applyFont="1" applyBorder="1" applyAlignment="1">
      <alignment horizontal="center" vertical="center"/>
    </xf>
    <xf numFmtId="186" fontId="6" fillId="0" borderId="14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6" fontId="7" fillId="0" borderId="26" xfId="0" applyNumberFormat="1" applyFont="1" applyBorder="1" applyAlignment="1">
      <alignment horizontal="center" vertical="center" wrapText="1"/>
    </xf>
    <xf numFmtId="186" fontId="7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86" fontId="7" fillId="0" borderId="14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96">
    <cellStyle name="Normal" xfId="0"/>
    <cellStyle name="20% - Акцент1" xfId="15"/>
    <cellStyle name="20% — акцент1 2" xfId="16"/>
    <cellStyle name="20% - Акцент2" xfId="17"/>
    <cellStyle name="20% — акцент2 2" xfId="18"/>
    <cellStyle name="20% - Акцент3" xfId="19"/>
    <cellStyle name="20% — акцент3 2" xfId="20"/>
    <cellStyle name="20% - Акцент4" xfId="21"/>
    <cellStyle name="20% — акцент4 2" xfId="22"/>
    <cellStyle name="20% - Акцент5" xfId="23"/>
    <cellStyle name="20% — акцент5 2" xfId="24"/>
    <cellStyle name="20% - Акцент6" xfId="25"/>
    <cellStyle name="20% — акцент6 2" xfId="26"/>
    <cellStyle name="40% - Акцент1" xfId="27"/>
    <cellStyle name="40% — акцент1 2" xfId="28"/>
    <cellStyle name="40% - Акцент2" xfId="29"/>
    <cellStyle name="40% — акцент2 2" xfId="30"/>
    <cellStyle name="40% - Акцент3" xfId="31"/>
    <cellStyle name="40% — акцент3 2" xfId="32"/>
    <cellStyle name="40% - Акцент4" xfId="33"/>
    <cellStyle name="40% — акцент4 2" xfId="34"/>
    <cellStyle name="40% - Акцент5" xfId="35"/>
    <cellStyle name="40% — акцент5 2" xfId="36"/>
    <cellStyle name="40% - Акцент6" xfId="37"/>
    <cellStyle name="40% — акцент6 2" xfId="38"/>
    <cellStyle name="60% - Акцент1" xfId="39"/>
    <cellStyle name="60% — акцент1 2" xfId="40"/>
    <cellStyle name="60% - Акцент2" xfId="41"/>
    <cellStyle name="60% — акцент2 2" xfId="42"/>
    <cellStyle name="60% - Акцент3" xfId="43"/>
    <cellStyle name="60% — акцент3 2" xfId="44"/>
    <cellStyle name="60% - Акцент4" xfId="45"/>
    <cellStyle name="60% — акцент4 2" xfId="46"/>
    <cellStyle name="60% - Акцент5" xfId="47"/>
    <cellStyle name="60% — акцент5 2" xfId="48"/>
    <cellStyle name="60% - Акцент6" xfId="49"/>
    <cellStyle name="60% — акцент6 2" xfId="50"/>
    <cellStyle name="bckgrnd_900" xfId="51"/>
    <cellStyle name="cntr_arm10_Bord_900" xfId="52"/>
    <cellStyle name="cntrBtm_arm10bld_900" xfId="53"/>
    <cellStyle name="Comma 2" xfId="54"/>
    <cellStyle name="left_arm10_BordWW_900" xfId="55"/>
    <cellStyle name="Normal 3" xfId="56"/>
    <cellStyle name="rgt_arm10_BordGrey_900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2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6"/>
  <sheetViews>
    <sheetView zoomScale="120" zoomScaleNormal="120" zoomScalePageLayoutView="0" workbookViewId="0" topLeftCell="F1">
      <selection activeCell="W3" sqref="W3"/>
    </sheetView>
  </sheetViews>
  <sheetFormatPr defaultColWidth="9.140625" defaultRowHeight="12"/>
  <cols>
    <col min="1" max="1" width="19.28125" style="5" customWidth="1"/>
    <col min="2" max="2" width="47.421875" style="49" customWidth="1"/>
    <col min="3" max="9" width="13.28125" style="5" customWidth="1"/>
    <col min="10" max="11" width="15.140625" style="50" customWidth="1"/>
    <col min="12" max="13" width="13.00390625" style="50" customWidth="1"/>
    <col min="14" max="14" width="14.00390625" style="50" customWidth="1"/>
    <col min="15" max="15" width="13.00390625" style="50" customWidth="1"/>
    <col min="16" max="16" width="13.140625" style="50" customWidth="1"/>
    <col min="17" max="17" width="15.8515625" style="50" customWidth="1"/>
    <col min="18" max="18" width="14.28125" style="50" customWidth="1"/>
    <col min="19" max="19" width="12.8515625" style="50" customWidth="1"/>
    <col min="20" max="20" width="17.28125" style="50" customWidth="1"/>
    <col min="21" max="21" width="13.421875" style="50" customWidth="1"/>
    <col min="22" max="22" width="22.8515625" style="4" customWidth="1"/>
    <col min="23" max="16384" width="9.28125" style="4" customWidth="1"/>
  </cols>
  <sheetData>
    <row r="1" ht="0.75" customHeight="1"/>
    <row r="2" ht="117.75" customHeight="1">
      <c r="V2" s="161" t="s">
        <v>628</v>
      </c>
    </row>
    <row r="3" spans="12:22" ht="96" customHeight="1">
      <c r="L3" s="51"/>
      <c r="M3" s="51"/>
      <c r="N3" s="51"/>
      <c r="O3" s="51"/>
      <c r="R3" s="51"/>
      <c r="U3" s="45"/>
      <c r="V3" s="161" t="s">
        <v>631</v>
      </c>
    </row>
    <row r="4" spans="1:21" ht="1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" customHeight="1">
      <c r="A5" s="169" t="s">
        <v>565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</row>
    <row r="6" spans="19:22" ht="21" customHeight="1" thickBot="1">
      <c r="S6" s="23"/>
      <c r="V6" s="23" t="s">
        <v>0</v>
      </c>
    </row>
    <row r="7" spans="1:22" ht="21.75" customHeight="1">
      <c r="A7" s="167" t="s">
        <v>1</v>
      </c>
      <c r="B7" s="165" t="s">
        <v>2</v>
      </c>
      <c r="C7" s="165" t="s">
        <v>3</v>
      </c>
      <c r="D7" s="163" t="s">
        <v>570</v>
      </c>
      <c r="E7" s="163"/>
      <c r="F7" s="163"/>
      <c r="G7" s="163" t="s">
        <v>571</v>
      </c>
      <c r="H7" s="163"/>
      <c r="I7" s="163"/>
      <c r="J7" s="163" t="s">
        <v>184</v>
      </c>
      <c r="K7" s="163"/>
      <c r="L7" s="163"/>
      <c r="M7" s="170" t="s">
        <v>572</v>
      </c>
      <c r="N7" s="170"/>
      <c r="O7" s="170"/>
      <c r="P7" s="163" t="s">
        <v>185</v>
      </c>
      <c r="Q7" s="163"/>
      <c r="R7" s="163"/>
      <c r="S7" s="163" t="s">
        <v>186</v>
      </c>
      <c r="T7" s="163"/>
      <c r="U7" s="163"/>
      <c r="V7" s="42" t="s">
        <v>573</v>
      </c>
    </row>
    <row r="8" spans="1:22" ht="21" customHeight="1">
      <c r="A8" s="168"/>
      <c r="B8" s="166"/>
      <c r="C8" s="166"/>
      <c r="D8" s="162" t="s">
        <v>4</v>
      </c>
      <c r="E8" s="162" t="s">
        <v>5</v>
      </c>
      <c r="F8" s="162"/>
      <c r="G8" s="162" t="s">
        <v>4</v>
      </c>
      <c r="H8" s="162" t="s">
        <v>5</v>
      </c>
      <c r="I8" s="162"/>
      <c r="J8" s="162" t="s">
        <v>4</v>
      </c>
      <c r="K8" s="162" t="s">
        <v>5</v>
      </c>
      <c r="L8" s="162"/>
      <c r="M8" s="162" t="s">
        <v>4</v>
      </c>
      <c r="N8" s="162" t="s">
        <v>5</v>
      </c>
      <c r="O8" s="162"/>
      <c r="P8" s="162" t="s">
        <v>4</v>
      </c>
      <c r="Q8" s="162" t="s">
        <v>5</v>
      </c>
      <c r="R8" s="162"/>
      <c r="S8" s="162" t="s">
        <v>4</v>
      </c>
      <c r="T8" s="162" t="s">
        <v>5</v>
      </c>
      <c r="U8" s="162"/>
      <c r="V8" s="164" t="s">
        <v>575</v>
      </c>
    </row>
    <row r="9" spans="1:22" ht="33" customHeight="1">
      <c r="A9" s="168"/>
      <c r="B9" s="166"/>
      <c r="C9" s="166"/>
      <c r="D9" s="162"/>
      <c r="E9" s="10" t="s">
        <v>6</v>
      </c>
      <c r="F9" s="10" t="s">
        <v>7</v>
      </c>
      <c r="G9" s="162"/>
      <c r="H9" s="10" t="s">
        <v>6</v>
      </c>
      <c r="I9" s="10" t="s">
        <v>7</v>
      </c>
      <c r="J9" s="162"/>
      <c r="K9" s="10" t="s">
        <v>6</v>
      </c>
      <c r="L9" s="10" t="s">
        <v>7</v>
      </c>
      <c r="M9" s="162"/>
      <c r="N9" s="10" t="s">
        <v>6</v>
      </c>
      <c r="O9" s="10" t="s">
        <v>7</v>
      </c>
      <c r="P9" s="162"/>
      <c r="Q9" s="10" t="s">
        <v>6</v>
      </c>
      <c r="R9" s="10" t="s">
        <v>7</v>
      </c>
      <c r="S9" s="162"/>
      <c r="T9" s="10" t="s">
        <v>6</v>
      </c>
      <c r="U9" s="10" t="s">
        <v>7</v>
      </c>
      <c r="V9" s="164"/>
    </row>
    <row r="10" spans="1:22" ht="23.25" customHeight="1">
      <c r="A10" s="11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9">
        <v>22</v>
      </c>
    </row>
    <row r="11" spans="1:22" ht="23.25" customHeight="1">
      <c r="A11" s="12" t="s">
        <v>8</v>
      </c>
      <c r="B11" s="13" t="s">
        <v>9</v>
      </c>
      <c r="C11" s="14" t="s">
        <v>10</v>
      </c>
      <c r="D11" s="14">
        <f>E11+F11</f>
        <v>1286024.0366</v>
      </c>
      <c r="E11" s="14">
        <f>E13+E47+E62</f>
        <v>915405.0366</v>
      </c>
      <c r="F11" s="14">
        <f>F47</f>
        <v>370619</v>
      </c>
      <c r="G11" s="14">
        <f>H11+I11</f>
        <v>3206852.2</v>
      </c>
      <c r="H11" s="14">
        <f>H15+H20+H23+H43+H47+H67+H72+H76+H106</f>
        <v>1491570</v>
      </c>
      <c r="I11" s="14">
        <f>I47</f>
        <v>1715282.2</v>
      </c>
      <c r="J11" s="15">
        <f>K11+L11</f>
        <v>3127890</v>
      </c>
      <c r="K11" s="15">
        <f>K15+K20+K23+K43+K47+K67+K72+K76+K106</f>
        <v>1684415</v>
      </c>
      <c r="L11" s="15">
        <f>L59</f>
        <v>1443475</v>
      </c>
      <c r="M11" s="63">
        <f>N11+O11</f>
        <v>-78962.19999999995</v>
      </c>
      <c r="N11" s="15">
        <f>K11-H11</f>
        <v>192845</v>
      </c>
      <c r="O11" s="62">
        <f>L11-I11</f>
        <v>-271807.19999999995</v>
      </c>
      <c r="P11" s="15">
        <f>Q11+R11</f>
        <v>2605079</v>
      </c>
      <c r="Q11" s="15">
        <f>Q15+Q20+Q23+Q43+Q47+Q67+Q72+Q76+Q106</f>
        <v>1789079</v>
      </c>
      <c r="R11" s="15">
        <f>R59</f>
        <v>816000</v>
      </c>
      <c r="S11" s="15">
        <f>T11+U11</f>
        <v>2391719</v>
      </c>
      <c r="T11" s="15">
        <f>T15+T20+T23+T43+T47+T67+T72+T76+T106</f>
        <v>1933719</v>
      </c>
      <c r="U11" s="15">
        <f>U59</f>
        <v>458000</v>
      </c>
      <c r="V11" s="43"/>
    </row>
    <row r="12" spans="1:22" ht="16.5" customHeight="1">
      <c r="A12" s="6"/>
      <c r="B12" s="18" t="s">
        <v>5</v>
      </c>
      <c r="C12" s="7"/>
      <c r="D12" s="14"/>
      <c r="E12" s="7"/>
      <c r="F12" s="7"/>
      <c r="G12" s="14"/>
      <c r="H12" s="7"/>
      <c r="I12" s="7"/>
      <c r="J12" s="15"/>
      <c r="K12" s="19"/>
      <c r="L12" s="19"/>
      <c r="M12" s="15"/>
      <c r="N12" s="15"/>
      <c r="O12" s="62"/>
      <c r="P12" s="15"/>
      <c r="Q12" s="19"/>
      <c r="R12" s="19"/>
      <c r="S12" s="15"/>
      <c r="T12" s="19"/>
      <c r="U12" s="19"/>
      <c r="V12" s="43"/>
    </row>
    <row r="13" spans="1:22" ht="40.5" customHeight="1">
      <c r="A13" s="12" t="s">
        <v>11</v>
      </c>
      <c r="B13" s="13" t="s">
        <v>12</v>
      </c>
      <c r="C13" s="14" t="s">
        <v>13</v>
      </c>
      <c r="D13" s="14">
        <f aca="true" t="shared" si="0" ref="D13:D75">E13+F13</f>
        <v>240608.02609999996</v>
      </c>
      <c r="E13" s="14">
        <f>E15+E20+E23+E43</f>
        <v>240608.02609999996</v>
      </c>
      <c r="F13" s="14"/>
      <c r="G13" s="14">
        <f aca="true" t="shared" si="1" ref="G13:G75">H13+I13</f>
        <v>421200</v>
      </c>
      <c r="H13" s="14">
        <f>H15+H20+H23+H43</f>
        <v>421200</v>
      </c>
      <c r="I13" s="14"/>
      <c r="J13" s="15">
        <f aca="true" t="shared" si="2" ref="J13:J75">K13+L13</f>
        <v>562496</v>
      </c>
      <c r="K13" s="15">
        <f>K15+K20+K23+K43</f>
        <v>562496</v>
      </c>
      <c r="L13" s="15"/>
      <c r="M13" s="15">
        <f>N13+O13</f>
        <v>141296</v>
      </c>
      <c r="N13" s="15">
        <f aca="true" t="shared" si="3" ref="N13:N75">K13-H13</f>
        <v>141296</v>
      </c>
      <c r="O13" s="62"/>
      <c r="P13" s="15">
        <f aca="true" t="shared" si="4" ref="P13:P75">Q13+R13</f>
        <v>618991</v>
      </c>
      <c r="Q13" s="15">
        <f>Q15+Q20+Q23+Q43</f>
        <v>618991</v>
      </c>
      <c r="R13" s="15"/>
      <c r="S13" s="15">
        <f aca="true" t="shared" si="5" ref="S13:S75">T13+U13</f>
        <v>738381</v>
      </c>
      <c r="T13" s="15">
        <f>T15+T20+T23+T43</f>
        <v>738381</v>
      </c>
      <c r="U13" s="15"/>
      <c r="V13" s="43"/>
    </row>
    <row r="14" spans="1:22" ht="19.5" customHeight="1">
      <c r="A14" s="6"/>
      <c r="B14" s="18" t="s">
        <v>5</v>
      </c>
      <c r="C14" s="7"/>
      <c r="D14" s="14"/>
      <c r="E14" s="7"/>
      <c r="F14" s="7"/>
      <c r="G14" s="14"/>
      <c r="H14" s="7"/>
      <c r="I14" s="7"/>
      <c r="J14" s="15"/>
      <c r="K14" s="19"/>
      <c r="L14" s="19"/>
      <c r="M14" s="15"/>
      <c r="N14" s="15"/>
      <c r="O14" s="62"/>
      <c r="P14" s="15"/>
      <c r="Q14" s="19"/>
      <c r="R14" s="19"/>
      <c r="S14" s="15"/>
      <c r="T14" s="19"/>
      <c r="U14" s="19"/>
      <c r="V14" s="43"/>
    </row>
    <row r="15" spans="1:22" ht="39.75" customHeight="1">
      <c r="A15" s="12" t="s">
        <v>14</v>
      </c>
      <c r="B15" s="13" t="s">
        <v>15</v>
      </c>
      <c r="C15" s="14" t="s">
        <v>16</v>
      </c>
      <c r="D15" s="14">
        <f t="shared" si="0"/>
        <v>89508.2291</v>
      </c>
      <c r="E15" s="14">
        <f>E17+E18+E19</f>
        <v>89508.2291</v>
      </c>
      <c r="F15" s="14"/>
      <c r="G15" s="14">
        <f t="shared" si="1"/>
        <v>164877</v>
      </c>
      <c r="H15" s="14">
        <f>H17+H18+H19</f>
        <v>164877</v>
      </c>
      <c r="I15" s="14"/>
      <c r="J15" s="15">
        <f t="shared" si="2"/>
        <v>237150</v>
      </c>
      <c r="K15" s="15">
        <f>K17+K18+K19</f>
        <v>237150</v>
      </c>
      <c r="L15" s="15"/>
      <c r="M15" s="15">
        <f>N15+O15</f>
        <v>72273</v>
      </c>
      <c r="N15" s="15">
        <f t="shared" si="3"/>
        <v>72273</v>
      </c>
      <c r="O15" s="62"/>
      <c r="P15" s="15">
        <f t="shared" si="4"/>
        <v>236721</v>
      </c>
      <c r="Q15" s="15">
        <f>Q17+Q18+Q19</f>
        <v>236721</v>
      </c>
      <c r="R15" s="15"/>
      <c r="S15" s="15">
        <f t="shared" si="5"/>
        <v>284151</v>
      </c>
      <c r="T15" s="15">
        <f>T17+T18+T19</f>
        <v>284151</v>
      </c>
      <c r="U15" s="15"/>
      <c r="V15" s="43"/>
    </row>
    <row r="16" spans="1:22" ht="12.75" customHeight="1">
      <c r="A16" s="6"/>
      <c r="B16" s="18" t="s">
        <v>5</v>
      </c>
      <c r="C16" s="7"/>
      <c r="D16" s="14"/>
      <c r="E16" s="7"/>
      <c r="F16" s="7"/>
      <c r="G16" s="14"/>
      <c r="H16" s="7"/>
      <c r="I16" s="7"/>
      <c r="J16" s="15"/>
      <c r="K16" s="19"/>
      <c r="L16" s="19"/>
      <c r="M16" s="15"/>
      <c r="N16" s="15"/>
      <c r="O16" s="62"/>
      <c r="P16" s="15"/>
      <c r="Q16" s="19"/>
      <c r="R16" s="19"/>
      <c r="S16" s="15"/>
      <c r="T16" s="19"/>
      <c r="U16" s="19"/>
      <c r="V16" s="43"/>
    </row>
    <row r="17" spans="1:22" ht="40.5" customHeight="1">
      <c r="A17" s="6" t="s">
        <v>17</v>
      </c>
      <c r="B17" s="18" t="s">
        <v>18</v>
      </c>
      <c r="C17" s="7" t="s">
        <v>10</v>
      </c>
      <c r="D17" s="14">
        <f t="shared" si="0"/>
        <v>18624.9002</v>
      </c>
      <c r="E17" s="7">
        <v>18624.9002</v>
      </c>
      <c r="F17" s="7"/>
      <c r="G17" s="14">
        <f t="shared" si="1"/>
        <v>21715</v>
      </c>
      <c r="H17" s="7">
        <v>21715</v>
      </c>
      <c r="I17" s="7"/>
      <c r="J17" s="15">
        <f t="shared" si="2"/>
        <v>30000</v>
      </c>
      <c r="K17" s="19">
        <v>30000</v>
      </c>
      <c r="L17" s="19"/>
      <c r="M17" s="15">
        <f>N17+O17</f>
        <v>8285</v>
      </c>
      <c r="N17" s="15">
        <f t="shared" si="3"/>
        <v>8285</v>
      </c>
      <c r="O17" s="62"/>
      <c r="P17" s="15">
        <f t="shared" si="4"/>
        <v>26000</v>
      </c>
      <c r="Q17" s="19">
        <v>26000</v>
      </c>
      <c r="R17" s="19"/>
      <c r="S17" s="15">
        <f t="shared" si="5"/>
        <v>27000</v>
      </c>
      <c r="T17" s="19">
        <v>27000</v>
      </c>
      <c r="U17" s="19"/>
      <c r="V17" s="43"/>
    </row>
    <row r="18" spans="1:22" ht="33.75" customHeight="1">
      <c r="A18" s="6" t="s">
        <v>19</v>
      </c>
      <c r="B18" s="18" t="s">
        <v>20</v>
      </c>
      <c r="C18" s="7" t="s">
        <v>10</v>
      </c>
      <c r="D18" s="14">
        <f t="shared" si="0"/>
        <v>27321.5389</v>
      </c>
      <c r="E18" s="7">
        <v>27321.5389</v>
      </c>
      <c r="F18" s="7"/>
      <c r="G18" s="14">
        <f t="shared" si="1"/>
        <v>26860</v>
      </c>
      <c r="H18" s="7">
        <v>26860</v>
      </c>
      <c r="I18" s="7"/>
      <c r="J18" s="15">
        <f t="shared" si="2"/>
        <v>40950</v>
      </c>
      <c r="K18" s="19">
        <v>40950</v>
      </c>
      <c r="L18" s="19"/>
      <c r="M18" s="15">
        <f>N18+O18</f>
        <v>14090</v>
      </c>
      <c r="N18" s="15">
        <f t="shared" si="3"/>
        <v>14090</v>
      </c>
      <c r="O18" s="62"/>
      <c r="P18" s="15">
        <f t="shared" si="4"/>
        <v>29000</v>
      </c>
      <c r="Q18" s="19">
        <v>29000</v>
      </c>
      <c r="R18" s="19"/>
      <c r="S18" s="15">
        <f t="shared" si="5"/>
        <v>30000</v>
      </c>
      <c r="T18" s="19">
        <v>30000</v>
      </c>
      <c r="U18" s="19"/>
      <c r="V18" s="43"/>
    </row>
    <row r="19" spans="1:22" ht="33.75" customHeight="1">
      <c r="A19" s="6" t="s">
        <v>21</v>
      </c>
      <c r="B19" s="18" t="s">
        <v>22</v>
      </c>
      <c r="C19" s="7" t="s">
        <v>10</v>
      </c>
      <c r="D19" s="14">
        <f t="shared" si="0"/>
        <v>43561.79</v>
      </c>
      <c r="E19" s="7">
        <v>43561.79</v>
      </c>
      <c r="F19" s="7"/>
      <c r="G19" s="14">
        <f t="shared" si="1"/>
        <v>116302</v>
      </c>
      <c r="H19" s="7">
        <v>116302</v>
      </c>
      <c r="I19" s="7"/>
      <c r="J19" s="58">
        <f t="shared" si="2"/>
        <v>166200</v>
      </c>
      <c r="K19" s="59">
        <v>166200</v>
      </c>
      <c r="L19" s="19"/>
      <c r="M19" s="15">
        <f>N19+O19</f>
        <v>49898</v>
      </c>
      <c r="N19" s="15">
        <f t="shared" si="3"/>
        <v>49898</v>
      </c>
      <c r="O19" s="62"/>
      <c r="P19" s="15">
        <f t="shared" si="4"/>
        <v>181721</v>
      </c>
      <c r="Q19" s="19">
        <v>181721</v>
      </c>
      <c r="R19" s="19"/>
      <c r="S19" s="15">
        <f t="shared" si="5"/>
        <v>227151</v>
      </c>
      <c r="T19" s="19">
        <v>227151</v>
      </c>
      <c r="U19" s="19"/>
      <c r="V19" s="43"/>
    </row>
    <row r="20" spans="1:22" ht="19.5" customHeight="1">
      <c r="A20" s="12" t="s">
        <v>23</v>
      </c>
      <c r="B20" s="13" t="s">
        <v>24</v>
      </c>
      <c r="C20" s="14" t="s">
        <v>25</v>
      </c>
      <c r="D20" s="14">
        <f t="shared" si="0"/>
        <v>130765.105</v>
      </c>
      <c r="E20" s="14">
        <f>E22</f>
        <v>130765.105</v>
      </c>
      <c r="F20" s="14"/>
      <c r="G20" s="14">
        <f t="shared" si="1"/>
        <v>225049</v>
      </c>
      <c r="H20" s="14">
        <f>H22</f>
        <v>225049</v>
      </c>
      <c r="I20" s="14"/>
      <c r="J20" s="15">
        <f t="shared" si="2"/>
        <v>251300</v>
      </c>
      <c r="K20" s="15">
        <f>K22</f>
        <v>251300</v>
      </c>
      <c r="L20" s="15"/>
      <c r="M20" s="15">
        <f>N20+O20</f>
        <v>26251</v>
      </c>
      <c r="N20" s="15">
        <f t="shared" si="3"/>
        <v>26251</v>
      </c>
      <c r="O20" s="62"/>
      <c r="P20" s="15">
        <f t="shared" si="4"/>
        <v>331000</v>
      </c>
      <c r="Q20" s="15">
        <f>Q22</f>
        <v>331000</v>
      </c>
      <c r="R20" s="15"/>
      <c r="S20" s="15">
        <f t="shared" si="5"/>
        <v>399000</v>
      </c>
      <c r="T20" s="15">
        <f>T22</f>
        <v>399000</v>
      </c>
      <c r="U20" s="15"/>
      <c r="V20" s="43"/>
    </row>
    <row r="21" spans="1:22" ht="16.5" customHeight="1">
      <c r="A21" s="6"/>
      <c r="B21" s="18" t="s">
        <v>5</v>
      </c>
      <c r="C21" s="7"/>
      <c r="D21" s="14"/>
      <c r="E21" s="7"/>
      <c r="F21" s="7"/>
      <c r="G21" s="14"/>
      <c r="H21" s="7"/>
      <c r="I21" s="7"/>
      <c r="J21" s="15"/>
      <c r="K21" s="19"/>
      <c r="L21" s="19"/>
      <c r="M21" s="15"/>
      <c r="N21" s="15"/>
      <c r="O21" s="62"/>
      <c r="P21" s="15"/>
      <c r="Q21" s="19"/>
      <c r="R21" s="19"/>
      <c r="S21" s="15"/>
      <c r="T21" s="19"/>
      <c r="U21" s="19"/>
      <c r="V21" s="43"/>
    </row>
    <row r="22" spans="1:22" ht="19.5" customHeight="1">
      <c r="A22" s="6" t="s">
        <v>26</v>
      </c>
      <c r="B22" s="18" t="s">
        <v>27</v>
      </c>
      <c r="C22" s="7" t="s">
        <v>10</v>
      </c>
      <c r="D22" s="14">
        <f t="shared" si="0"/>
        <v>130765.105</v>
      </c>
      <c r="E22" s="7">
        <v>130765.105</v>
      </c>
      <c r="F22" s="7"/>
      <c r="G22" s="14">
        <f t="shared" si="1"/>
        <v>225049</v>
      </c>
      <c r="H22" s="7">
        <v>225049</v>
      </c>
      <c r="I22" s="7"/>
      <c r="J22" s="15">
        <f t="shared" si="2"/>
        <v>251300</v>
      </c>
      <c r="K22" s="19">
        <v>251300</v>
      </c>
      <c r="L22" s="19"/>
      <c r="M22" s="15">
        <f>N22+O22</f>
        <v>26251</v>
      </c>
      <c r="N22" s="15">
        <f t="shared" si="3"/>
        <v>26251</v>
      </c>
      <c r="O22" s="62"/>
      <c r="P22" s="15">
        <f t="shared" si="4"/>
        <v>331000</v>
      </c>
      <c r="Q22" s="19">
        <v>331000</v>
      </c>
      <c r="R22" s="19"/>
      <c r="S22" s="15">
        <f t="shared" si="5"/>
        <v>399000</v>
      </c>
      <c r="T22" s="19">
        <v>399000</v>
      </c>
      <c r="U22" s="19"/>
      <c r="V22" s="43"/>
    </row>
    <row r="23" spans="1:22" ht="80.25" customHeight="1">
      <c r="A23" s="12" t="s">
        <v>28</v>
      </c>
      <c r="B23" s="13" t="s">
        <v>29</v>
      </c>
      <c r="C23" s="14" t="s">
        <v>30</v>
      </c>
      <c r="D23" s="14">
        <f t="shared" si="0"/>
        <v>10358.392</v>
      </c>
      <c r="E23" s="14">
        <f>E25+E26+E27+E28+E30+E31+E32+E33+E34+E36+E37</f>
        <v>10358.392</v>
      </c>
      <c r="F23" s="14"/>
      <c r="G23" s="14">
        <f t="shared" si="1"/>
        <v>20373.999999999996</v>
      </c>
      <c r="H23" s="14">
        <f>H25+H27+H28+H29+H30+H31+H33+H34+H36+H37+H39</f>
        <v>20373.999999999996</v>
      </c>
      <c r="I23" s="14"/>
      <c r="J23" s="15">
        <f t="shared" si="2"/>
        <v>60046</v>
      </c>
      <c r="K23" s="15">
        <f>K25++K26+K27+K28+K29+K30+K31+K33+K34+K36+K37+K39</f>
        <v>60046</v>
      </c>
      <c r="L23" s="15"/>
      <c r="M23" s="15">
        <f>N23+O23</f>
        <v>39672</v>
      </c>
      <c r="N23" s="15">
        <f t="shared" si="3"/>
        <v>39672</v>
      </c>
      <c r="O23" s="62"/>
      <c r="P23" s="15">
        <f t="shared" si="4"/>
        <v>37370</v>
      </c>
      <c r="Q23" s="15">
        <f>Q25+Q27+Q28+Q29+Q30+Q31+Q33+Q34+Q36+Q37</f>
        <v>37370</v>
      </c>
      <c r="R23" s="15"/>
      <c r="S23" s="15">
        <f t="shared" si="5"/>
        <v>40130</v>
      </c>
      <c r="T23" s="15">
        <f>T25+T27+T28+T29+T30+T31+T33+T34+T36+T37</f>
        <v>40130</v>
      </c>
      <c r="U23" s="15"/>
      <c r="V23" s="43"/>
    </row>
    <row r="24" spans="1:22" ht="12.75" customHeight="1">
      <c r="A24" s="6"/>
      <c r="B24" s="18" t="s">
        <v>5</v>
      </c>
      <c r="C24" s="7"/>
      <c r="D24" s="14"/>
      <c r="E24" s="7"/>
      <c r="F24" s="7"/>
      <c r="G24" s="14"/>
      <c r="H24" s="7"/>
      <c r="I24" s="7"/>
      <c r="J24" s="15"/>
      <c r="K24" s="19"/>
      <c r="L24" s="19"/>
      <c r="M24" s="15"/>
      <c r="N24" s="15"/>
      <c r="O24" s="62"/>
      <c r="P24" s="15"/>
      <c r="Q24" s="19"/>
      <c r="R24" s="19"/>
      <c r="S24" s="15"/>
      <c r="T24" s="19"/>
      <c r="U24" s="19"/>
      <c r="V24" s="43"/>
    </row>
    <row r="25" spans="1:22" ht="49.5" customHeight="1">
      <c r="A25" s="6" t="s">
        <v>31</v>
      </c>
      <c r="B25" s="18" t="s">
        <v>32</v>
      </c>
      <c r="C25" s="7" t="s">
        <v>10</v>
      </c>
      <c r="D25" s="14">
        <f t="shared" si="0"/>
        <v>6813</v>
      </c>
      <c r="E25" s="7">
        <v>6813</v>
      </c>
      <c r="F25" s="7"/>
      <c r="G25" s="14">
        <f t="shared" si="1"/>
        <v>2329.8</v>
      </c>
      <c r="H25" s="7">
        <v>2329.8</v>
      </c>
      <c r="I25" s="7"/>
      <c r="J25" s="15">
        <f t="shared" si="2"/>
        <v>33750</v>
      </c>
      <c r="K25" s="19">
        <v>33750</v>
      </c>
      <c r="L25" s="19"/>
      <c r="M25" s="15">
        <f>N25+O25</f>
        <v>31420.2</v>
      </c>
      <c r="N25" s="15">
        <f t="shared" si="3"/>
        <v>31420.2</v>
      </c>
      <c r="O25" s="62"/>
      <c r="P25" s="15">
        <f t="shared" si="4"/>
        <v>17000</v>
      </c>
      <c r="Q25" s="19">
        <v>17000</v>
      </c>
      <c r="R25" s="19"/>
      <c r="S25" s="15">
        <f t="shared" si="5"/>
        <v>19000</v>
      </c>
      <c r="T25" s="19">
        <v>19000</v>
      </c>
      <c r="U25" s="19"/>
      <c r="V25" s="43"/>
    </row>
    <row r="26" spans="1:22" ht="56.25" customHeight="1">
      <c r="A26" s="6" t="s">
        <v>33</v>
      </c>
      <c r="B26" s="18" t="s">
        <v>34</v>
      </c>
      <c r="C26" s="7" t="s">
        <v>10</v>
      </c>
      <c r="D26" s="14">
        <f t="shared" si="0"/>
        <v>357</v>
      </c>
      <c r="E26" s="7">
        <v>357</v>
      </c>
      <c r="F26" s="7"/>
      <c r="G26" s="14"/>
      <c r="H26" s="7"/>
      <c r="I26" s="7"/>
      <c r="J26" s="15">
        <f>K26</f>
        <v>300</v>
      </c>
      <c r="K26" s="19">
        <v>300</v>
      </c>
      <c r="L26" s="19"/>
      <c r="M26" s="15"/>
      <c r="N26" s="15"/>
      <c r="O26" s="62"/>
      <c r="P26" s="15"/>
      <c r="Q26" s="19"/>
      <c r="R26" s="19"/>
      <c r="S26" s="15"/>
      <c r="T26" s="19"/>
      <c r="U26" s="19"/>
      <c r="V26" s="43"/>
    </row>
    <row r="27" spans="1:22" ht="35.25" customHeight="1">
      <c r="A27" s="6" t="s">
        <v>35</v>
      </c>
      <c r="B27" s="18" t="s">
        <v>36</v>
      </c>
      <c r="C27" s="7" t="s">
        <v>10</v>
      </c>
      <c r="D27" s="14">
        <f t="shared" si="0"/>
        <v>50</v>
      </c>
      <c r="E27" s="7">
        <v>50</v>
      </c>
      <c r="F27" s="7"/>
      <c r="G27" s="14">
        <f t="shared" si="1"/>
        <v>150</v>
      </c>
      <c r="H27" s="7">
        <v>150</v>
      </c>
      <c r="I27" s="7"/>
      <c r="J27" s="15">
        <f t="shared" si="2"/>
        <v>500</v>
      </c>
      <c r="K27" s="19">
        <v>500</v>
      </c>
      <c r="L27" s="19"/>
      <c r="M27" s="15">
        <f>N27+O27</f>
        <v>350</v>
      </c>
      <c r="N27" s="15">
        <f t="shared" si="3"/>
        <v>350</v>
      </c>
      <c r="O27" s="62"/>
      <c r="P27" s="15">
        <f t="shared" si="4"/>
        <v>220</v>
      </c>
      <c r="Q27" s="19">
        <v>220</v>
      </c>
      <c r="R27" s="19"/>
      <c r="S27" s="15">
        <f t="shared" si="5"/>
        <v>230</v>
      </c>
      <c r="T27" s="19">
        <v>230</v>
      </c>
      <c r="U27" s="19"/>
      <c r="V27" s="43"/>
    </row>
    <row r="28" spans="1:22" ht="63">
      <c r="A28" s="6" t="s">
        <v>37</v>
      </c>
      <c r="B28" s="18" t="s">
        <v>38</v>
      </c>
      <c r="C28" s="7" t="s">
        <v>10</v>
      </c>
      <c r="D28" s="14">
        <f t="shared" si="0"/>
        <v>716.67</v>
      </c>
      <c r="E28" s="7">
        <v>716.67</v>
      </c>
      <c r="F28" s="7"/>
      <c r="G28" s="14">
        <f t="shared" si="1"/>
        <v>6456</v>
      </c>
      <c r="H28" s="7">
        <v>6456</v>
      </c>
      <c r="I28" s="7"/>
      <c r="J28" s="15">
        <f t="shared" si="2"/>
        <v>7166</v>
      </c>
      <c r="K28" s="19">
        <v>7166</v>
      </c>
      <c r="L28" s="19"/>
      <c r="M28" s="15">
        <f>N28+O28</f>
        <v>710</v>
      </c>
      <c r="N28" s="15">
        <f t="shared" si="3"/>
        <v>710</v>
      </c>
      <c r="O28" s="62"/>
      <c r="P28" s="15">
        <f t="shared" si="4"/>
        <v>7000</v>
      </c>
      <c r="Q28" s="19">
        <v>7000</v>
      </c>
      <c r="R28" s="19"/>
      <c r="S28" s="15">
        <f t="shared" si="5"/>
        <v>7200</v>
      </c>
      <c r="T28" s="19">
        <v>7200</v>
      </c>
      <c r="U28" s="19"/>
      <c r="V28" s="43"/>
    </row>
    <row r="29" spans="1:22" ht="82.5" customHeight="1">
      <c r="A29" s="6" t="s">
        <v>39</v>
      </c>
      <c r="B29" s="18" t="s">
        <v>40</v>
      </c>
      <c r="C29" s="7" t="s">
        <v>10</v>
      </c>
      <c r="D29" s="14"/>
      <c r="E29" s="7"/>
      <c r="F29" s="7"/>
      <c r="G29" s="14">
        <f t="shared" si="1"/>
        <v>150</v>
      </c>
      <c r="H29" s="7">
        <v>150</v>
      </c>
      <c r="I29" s="7"/>
      <c r="J29" s="15">
        <v>200</v>
      </c>
      <c r="K29" s="19">
        <v>570</v>
      </c>
      <c r="L29" s="19"/>
      <c r="M29" s="15">
        <f>N29+O29</f>
        <v>420</v>
      </c>
      <c r="N29" s="15">
        <f t="shared" si="3"/>
        <v>420</v>
      </c>
      <c r="O29" s="62"/>
      <c r="P29" s="15">
        <f>Q29</f>
        <v>400</v>
      </c>
      <c r="Q29" s="19">
        <v>400</v>
      </c>
      <c r="R29" s="19"/>
      <c r="S29" s="15">
        <f t="shared" si="5"/>
        <v>400</v>
      </c>
      <c r="T29" s="19">
        <v>400</v>
      </c>
      <c r="U29" s="19"/>
      <c r="V29" s="43"/>
    </row>
    <row r="30" spans="1:22" ht="51.75" customHeight="1">
      <c r="A30" s="6" t="s">
        <v>41</v>
      </c>
      <c r="B30" s="18" t="s">
        <v>42</v>
      </c>
      <c r="C30" s="7" t="s">
        <v>10</v>
      </c>
      <c r="D30" s="14">
        <f t="shared" si="0"/>
        <v>50</v>
      </c>
      <c r="E30" s="7">
        <v>50</v>
      </c>
      <c r="F30" s="7"/>
      <c r="G30" s="14">
        <f t="shared" si="1"/>
        <v>50</v>
      </c>
      <c r="H30" s="7">
        <v>50</v>
      </c>
      <c r="I30" s="7"/>
      <c r="J30" s="15">
        <f t="shared" si="2"/>
        <v>50</v>
      </c>
      <c r="K30" s="19">
        <v>50</v>
      </c>
      <c r="L30" s="19"/>
      <c r="M30" s="15"/>
      <c r="N30" s="15">
        <f t="shared" si="3"/>
        <v>0</v>
      </c>
      <c r="O30" s="62"/>
      <c r="P30" s="15">
        <f t="shared" si="4"/>
        <v>50</v>
      </c>
      <c r="Q30" s="19">
        <v>50</v>
      </c>
      <c r="R30" s="19"/>
      <c r="S30" s="15">
        <f t="shared" si="5"/>
        <v>50</v>
      </c>
      <c r="T30" s="19">
        <v>50</v>
      </c>
      <c r="U30" s="19"/>
      <c r="V30" s="43"/>
    </row>
    <row r="31" spans="1:22" ht="40.5" customHeight="1">
      <c r="A31" s="6" t="s">
        <v>43</v>
      </c>
      <c r="B31" s="18" t="s">
        <v>44</v>
      </c>
      <c r="C31" s="7" t="s">
        <v>10</v>
      </c>
      <c r="D31" s="14">
        <f t="shared" si="0"/>
        <v>1302.096</v>
      </c>
      <c r="E31" s="7">
        <v>1302.096</v>
      </c>
      <c r="F31" s="7"/>
      <c r="G31" s="14">
        <f t="shared" si="1"/>
        <v>7086.8</v>
      </c>
      <c r="H31" s="7">
        <v>7086.8</v>
      </c>
      <c r="I31" s="7"/>
      <c r="J31" s="15">
        <f t="shared" si="2"/>
        <v>8686</v>
      </c>
      <c r="K31" s="19">
        <v>8686</v>
      </c>
      <c r="L31" s="19"/>
      <c r="M31" s="15">
        <f>N31+O31</f>
        <v>1599.1999999999998</v>
      </c>
      <c r="N31" s="15">
        <f t="shared" si="3"/>
        <v>1599.1999999999998</v>
      </c>
      <c r="O31" s="62"/>
      <c r="P31" s="15">
        <f t="shared" si="4"/>
        <v>7300</v>
      </c>
      <c r="Q31" s="19">
        <v>7300</v>
      </c>
      <c r="R31" s="19"/>
      <c r="S31" s="15">
        <f t="shared" si="5"/>
        <v>7400</v>
      </c>
      <c r="T31" s="19">
        <v>7400</v>
      </c>
      <c r="U31" s="19"/>
      <c r="V31" s="43"/>
    </row>
    <row r="32" spans="1:22" ht="66.75" customHeight="1">
      <c r="A32" s="6" t="s">
        <v>45</v>
      </c>
      <c r="B32" s="18" t="s">
        <v>46</v>
      </c>
      <c r="C32" s="7" t="s">
        <v>10</v>
      </c>
      <c r="D32" s="14">
        <f t="shared" si="0"/>
        <v>25</v>
      </c>
      <c r="E32" s="7">
        <v>25</v>
      </c>
      <c r="F32" s="7"/>
      <c r="G32" s="14"/>
      <c r="H32" s="7"/>
      <c r="I32" s="7"/>
      <c r="J32" s="15"/>
      <c r="K32" s="19"/>
      <c r="L32" s="19"/>
      <c r="M32" s="15"/>
      <c r="N32" s="15"/>
      <c r="O32" s="62"/>
      <c r="P32" s="15"/>
      <c r="Q32" s="19"/>
      <c r="R32" s="19"/>
      <c r="S32" s="15"/>
      <c r="T32" s="19"/>
      <c r="U32" s="19"/>
      <c r="V32" s="43"/>
    </row>
    <row r="33" spans="1:22" ht="52.5">
      <c r="A33" s="6" t="s">
        <v>47</v>
      </c>
      <c r="B33" s="18" t="s">
        <v>48</v>
      </c>
      <c r="C33" s="7" t="s">
        <v>10</v>
      </c>
      <c r="D33" s="14">
        <f t="shared" si="0"/>
        <v>271.816</v>
      </c>
      <c r="E33" s="7">
        <v>271.816</v>
      </c>
      <c r="F33" s="7"/>
      <c r="G33" s="14">
        <f t="shared" si="1"/>
        <v>1802.6</v>
      </c>
      <c r="H33" s="7">
        <v>1802.6</v>
      </c>
      <c r="I33" s="7"/>
      <c r="J33" s="15">
        <f t="shared" si="2"/>
        <v>1180</v>
      </c>
      <c r="K33" s="19">
        <v>1180</v>
      </c>
      <c r="L33" s="19"/>
      <c r="M33" s="15">
        <f>N33+O33</f>
        <v>-622.5999999999999</v>
      </c>
      <c r="N33" s="15">
        <f t="shared" si="3"/>
        <v>-622.5999999999999</v>
      </c>
      <c r="O33" s="62"/>
      <c r="P33" s="15">
        <f t="shared" si="4"/>
        <v>2100</v>
      </c>
      <c r="Q33" s="19">
        <v>2100</v>
      </c>
      <c r="R33" s="19"/>
      <c r="S33" s="15">
        <f t="shared" si="5"/>
        <v>2200</v>
      </c>
      <c r="T33" s="19">
        <v>2200</v>
      </c>
      <c r="U33" s="19"/>
      <c r="V33" s="43"/>
    </row>
    <row r="34" spans="1:22" ht="31.5">
      <c r="A34" s="6" t="s">
        <v>49</v>
      </c>
      <c r="B34" s="18" t="s">
        <v>50</v>
      </c>
      <c r="C34" s="7" t="s">
        <v>10</v>
      </c>
      <c r="D34" s="14">
        <f t="shared" si="0"/>
        <v>157.56</v>
      </c>
      <c r="E34" s="7">
        <v>157.56</v>
      </c>
      <c r="F34" s="7"/>
      <c r="G34" s="14">
        <f t="shared" si="1"/>
        <v>375.8</v>
      </c>
      <c r="H34" s="7">
        <v>375.8</v>
      </c>
      <c r="I34" s="7"/>
      <c r="J34" s="15">
        <f t="shared" si="2"/>
        <v>1774</v>
      </c>
      <c r="K34" s="19">
        <v>1774</v>
      </c>
      <c r="L34" s="19"/>
      <c r="M34" s="15">
        <f>N34+O34</f>
        <v>1398.2</v>
      </c>
      <c r="N34" s="15">
        <f t="shared" si="3"/>
        <v>1398.2</v>
      </c>
      <c r="O34" s="62"/>
      <c r="P34" s="15">
        <f t="shared" si="4"/>
        <v>800</v>
      </c>
      <c r="Q34" s="19">
        <v>800</v>
      </c>
      <c r="R34" s="19"/>
      <c r="S34" s="15">
        <f t="shared" si="5"/>
        <v>900</v>
      </c>
      <c r="T34" s="19">
        <v>900</v>
      </c>
      <c r="U34" s="19"/>
      <c r="V34" s="43"/>
    </row>
    <row r="35" spans="1:22" ht="31.5">
      <c r="A35" s="6" t="s">
        <v>51</v>
      </c>
      <c r="B35" s="18" t="s">
        <v>52</v>
      </c>
      <c r="C35" s="7" t="s">
        <v>10</v>
      </c>
      <c r="D35" s="14"/>
      <c r="E35" s="7"/>
      <c r="F35" s="7"/>
      <c r="G35" s="14"/>
      <c r="H35" s="7"/>
      <c r="I35" s="7"/>
      <c r="J35" s="15"/>
      <c r="K35" s="19"/>
      <c r="L35" s="19"/>
      <c r="M35" s="15"/>
      <c r="N35" s="15"/>
      <c r="O35" s="62"/>
      <c r="P35" s="15"/>
      <c r="Q35" s="19"/>
      <c r="R35" s="19"/>
      <c r="S35" s="15"/>
      <c r="T35" s="19"/>
      <c r="U35" s="19"/>
      <c r="V35" s="43"/>
    </row>
    <row r="36" spans="1:22" ht="75" customHeight="1">
      <c r="A36" s="6" t="s">
        <v>53</v>
      </c>
      <c r="B36" s="18" t="s">
        <v>54</v>
      </c>
      <c r="C36" s="7" t="s">
        <v>10</v>
      </c>
      <c r="D36" s="14">
        <f t="shared" si="0"/>
        <v>515.25</v>
      </c>
      <c r="E36" s="7">
        <v>515.25</v>
      </c>
      <c r="F36" s="7"/>
      <c r="G36" s="14">
        <f t="shared" si="1"/>
        <v>1773</v>
      </c>
      <c r="H36" s="7">
        <v>1773</v>
      </c>
      <c r="I36" s="7"/>
      <c r="J36" s="15">
        <f t="shared" si="2"/>
        <v>4370</v>
      </c>
      <c r="K36" s="19">
        <v>4370</v>
      </c>
      <c r="L36" s="19"/>
      <c r="M36" s="15">
        <f>N36+O36</f>
        <v>2597</v>
      </c>
      <c r="N36" s="15">
        <f t="shared" si="3"/>
        <v>2597</v>
      </c>
      <c r="O36" s="62"/>
      <c r="P36" s="15">
        <f t="shared" si="4"/>
        <v>2100</v>
      </c>
      <c r="Q36" s="19">
        <v>2100</v>
      </c>
      <c r="R36" s="19"/>
      <c r="S36" s="15">
        <f t="shared" si="5"/>
        <v>2350</v>
      </c>
      <c r="T36" s="19">
        <v>2350</v>
      </c>
      <c r="U36" s="19"/>
      <c r="V36" s="43"/>
    </row>
    <row r="37" spans="1:22" ht="81" customHeight="1">
      <c r="A37" s="6" t="s">
        <v>55</v>
      </c>
      <c r="B37" s="18" t="s">
        <v>56</v>
      </c>
      <c r="C37" s="7" t="s">
        <v>10</v>
      </c>
      <c r="D37" s="14">
        <f t="shared" si="0"/>
        <v>100</v>
      </c>
      <c r="E37" s="7">
        <v>100</v>
      </c>
      <c r="F37" s="7"/>
      <c r="G37" s="14">
        <f t="shared" si="1"/>
        <v>200</v>
      </c>
      <c r="H37" s="7">
        <v>200</v>
      </c>
      <c r="I37" s="7"/>
      <c r="J37" s="15">
        <f t="shared" si="2"/>
        <v>200</v>
      </c>
      <c r="K37" s="19">
        <v>200</v>
      </c>
      <c r="L37" s="19"/>
      <c r="M37" s="15"/>
      <c r="N37" s="15">
        <f t="shared" si="3"/>
        <v>0</v>
      </c>
      <c r="O37" s="62"/>
      <c r="P37" s="15">
        <f t="shared" si="4"/>
        <v>400</v>
      </c>
      <c r="Q37" s="19">
        <v>400</v>
      </c>
      <c r="R37" s="19"/>
      <c r="S37" s="15">
        <f t="shared" si="5"/>
        <v>400</v>
      </c>
      <c r="T37" s="19">
        <v>400</v>
      </c>
      <c r="U37" s="19"/>
      <c r="V37" s="43"/>
    </row>
    <row r="38" spans="1:22" ht="47.25" customHeight="1">
      <c r="A38" s="6" t="s">
        <v>57</v>
      </c>
      <c r="B38" s="18" t="s">
        <v>58</v>
      </c>
      <c r="C38" s="7" t="s">
        <v>10</v>
      </c>
      <c r="D38" s="14"/>
      <c r="E38" s="7"/>
      <c r="F38" s="7"/>
      <c r="G38" s="14"/>
      <c r="H38" s="7"/>
      <c r="I38" s="7"/>
      <c r="J38" s="15"/>
      <c r="K38" s="19"/>
      <c r="L38" s="19"/>
      <c r="M38" s="15"/>
      <c r="N38" s="15"/>
      <c r="O38" s="62"/>
      <c r="P38" s="15"/>
      <c r="Q38" s="19"/>
      <c r="R38" s="19"/>
      <c r="S38" s="15"/>
      <c r="T38" s="19"/>
      <c r="U38" s="19"/>
      <c r="V38" s="43"/>
    </row>
    <row r="39" spans="1:22" ht="49.5" customHeight="1">
      <c r="A39" s="6" t="s">
        <v>59</v>
      </c>
      <c r="B39" s="18" t="s">
        <v>60</v>
      </c>
      <c r="C39" s="7" t="s">
        <v>10</v>
      </c>
      <c r="D39" s="14"/>
      <c r="E39" s="7"/>
      <c r="F39" s="7"/>
      <c r="G39" s="14"/>
      <c r="H39" s="7"/>
      <c r="I39" s="7"/>
      <c r="J39" s="15">
        <f>K39</f>
        <v>1500</v>
      </c>
      <c r="K39" s="19">
        <v>1500</v>
      </c>
      <c r="L39" s="19"/>
      <c r="M39" s="15"/>
      <c r="N39" s="15"/>
      <c r="O39" s="62"/>
      <c r="P39" s="15"/>
      <c r="Q39" s="19"/>
      <c r="R39" s="19"/>
      <c r="S39" s="15"/>
      <c r="T39" s="19"/>
      <c r="U39" s="19"/>
      <c r="V39" s="43"/>
    </row>
    <row r="40" spans="1:22" ht="37.5" customHeight="1">
      <c r="A40" s="6" t="s">
        <v>61</v>
      </c>
      <c r="B40" s="18" t="s">
        <v>62</v>
      </c>
      <c r="C40" s="7" t="s">
        <v>10</v>
      </c>
      <c r="D40" s="14"/>
      <c r="E40" s="7"/>
      <c r="F40" s="7"/>
      <c r="G40" s="14"/>
      <c r="H40" s="7"/>
      <c r="I40" s="7"/>
      <c r="J40" s="15"/>
      <c r="K40" s="19"/>
      <c r="L40" s="19"/>
      <c r="M40" s="15"/>
      <c r="N40" s="15"/>
      <c r="O40" s="62"/>
      <c r="P40" s="15"/>
      <c r="Q40" s="19"/>
      <c r="R40" s="19"/>
      <c r="S40" s="15"/>
      <c r="T40" s="19"/>
      <c r="U40" s="19"/>
      <c r="V40" s="43"/>
    </row>
    <row r="41" spans="1:22" ht="37.5" customHeight="1">
      <c r="A41" s="6" t="s">
        <v>63</v>
      </c>
      <c r="B41" s="18" t="s">
        <v>64</v>
      </c>
      <c r="C41" s="7" t="s">
        <v>10</v>
      </c>
      <c r="D41" s="14"/>
      <c r="E41" s="7"/>
      <c r="F41" s="7"/>
      <c r="G41" s="14"/>
      <c r="H41" s="7"/>
      <c r="I41" s="7"/>
      <c r="J41" s="15"/>
      <c r="K41" s="19"/>
      <c r="L41" s="19"/>
      <c r="M41" s="15"/>
      <c r="N41" s="15"/>
      <c r="O41" s="62"/>
      <c r="P41" s="15"/>
      <c r="Q41" s="19"/>
      <c r="R41" s="19"/>
      <c r="S41" s="15"/>
      <c r="T41" s="19"/>
      <c r="U41" s="19"/>
      <c r="V41" s="43"/>
    </row>
    <row r="42" spans="1:22" ht="21">
      <c r="A42" s="6" t="s">
        <v>65</v>
      </c>
      <c r="B42" s="18" t="s">
        <v>66</v>
      </c>
      <c r="C42" s="7" t="s">
        <v>10</v>
      </c>
      <c r="D42" s="14"/>
      <c r="E42" s="7"/>
      <c r="F42" s="7"/>
      <c r="G42" s="14"/>
      <c r="H42" s="7"/>
      <c r="I42" s="7"/>
      <c r="J42" s="15"/>
      <c r="K42" s="19"/>
      <c r="L42" s="19"/>
      <c r="M42" s="15"/>
      <c r="N42" s="15"/>
      <c r="O42" s="62"/>
      <c r="P42" s="15"/>
      <c r="Q42" s="19"/>
      <c r="R42" s="19"/>
      <c r="S42" s="15"/>
      <c r="T42" s="19"/>
      <c r="U42" s="19"/>
      <c r="V42" s="43"/>
    </row>
    <row r="43" spans="1:22" ht="41.25" customHeight="1">
      <c r="A43" s="12" t="s">
        <v>67</v>
      </c>
      <c r="B43" s="13" t="s">
        <v>68</v>
      </c>
      <c r="C43" s="14" t="s">
        <v>69</v>
      </c>
      <c r="D43" s="14">
        <f t="shared" si="0"/>
        <v>9976.3</v>
      </c>
      <c r="E43" s="14">
        <f>E45+E46</f>
        <v>9976.3</v>
      </c>
      <c r="F43" s="14"/>
      <c r="G43" s="14">
        <f t="shared" si="1"/>
        <v>10900</v>
      </c>
      <c r="H43" s="14">
        <f>H45+H46</f>
        <v>10900</v>
      </c>
      <c r="I43" s="14"/>
      <c r="J43" s="15">
        <f t="shared" si="2"/>
        <v>14000</v>
      </c>
      <c r="K43" s="15">
        <f>K45+K46</f>
        <v>14000</v>
      </c>
      <c r="L43" s="15"/>
      <c r="M43" s="15">
        <f>N43+O43</f>
        <v>3100</v>
      </c>
      <c r="N43" s="15">
        <f t="shared" si="3"/>
        <v>3100</v>
      </c>
      <c r="O43" s="62"/>
      <c r="P43" s="15">
        <f t="shared" si="4"/>
        <v>13900</v>
      </c>
      <c r="Q43" s="15">
        <f>Q45+Q46</f>
        <v>13900</v>
      </c>
      <c r="R43" s="15"/>
      <c r="S43" s="15">
        <f t="shared" si="5"/>
        <v>15100</v>
      </c>
      <c r="T43" s="15">
        <f>T45+T46</f>
        <v>15100</v>
      </c>
      <c r="U43" s="15"/>
      <c r="V43" s="43"/>
    </row>
    <row r="44" spans="1:22" ht="18" customHeight="1">
      <c r="A44" s="6"/>
      <c r="B44" s="18" t="s">
        <v>5</v>
      </c>
      <c r="C44" s="7"/>
      <c r="D44" s="14"/>
      <c r="E44" s="7"/>
      <c r="F44" s="7"/>
      <c r="G44" s="14"/>
      <c r="H44" s="7"/>
      <c r="I44" s="7"/>
      <c r="J44" s="15"/>
      <c r="K44" s="19"/>
      <c r="L44" s="19"/>
      <c r="M44" s="15"/>
      <c r="N44" s="15"/>
      <c r="O44" s="62"/>
      <c r="P44" s="15"/>
      <c r="Q44" s="19"/>
      <c r="R44" s="19"/>
      <c r="S44" s="15"/>
      <c r="T44" s="19"/>
      <c r="U44" s="19"/>
      <c r="V44" s="43"/>
    </row>
    <row r="45" spans="1:22" ht="81.75" customHeight="1">
      <c r="A45" s="6" t="s">
        <v>70</v>
      </c>
      <c r="B45" s="18" t="s">
        <v>71</v>
      </c>
      <c r="C45" s="7" t="s">
        <v>10</v>
      </c>
      <c r="D45" s="14">
        <f t="shared" si="0"/>
        <v>4995</v>
      </c>
      <c r="E45" s="7">
        <v>4995</v>
      </c>
      <c r="F45" s="7"/>
      <c r="G45" s="14">
        <f t="shared" si="1"/>
        <v>5500</v>
      </c>
      <c r="H45" s="7">
        <v>5500</v>
      </c>
      <c r="I45" s="7"/>
      <c r="J45" s="15">
        <f t="shared" si="2"/>
        <v>7000</v>
      </c>
      <c r="K45" s="19">
        <v>7000</v>
      </c>
      <c r="L45" s="19"/>
      <c r="M45" s="15">
        <f>N45+O45</f>
        <v>1500</v>
      </c>
      <c r="N45" s="15">
        <f t="shared" si="3"/>
        <v>1500</v>
      </c>
      <c r="O45" s="62"/>
      <c r="P45" s="15">
        <f t="shared" si="4"/>
        <v>7100</v>
      </c>
      <c r="Q45" s="19">
        <v>7100</v>
      </c>
      <c r="R45" s="19"/>
      <c r="S45" s="15">
        <f t="shared" si="5"/>
        <v>7800</v>
      </c>
      <c r="T45" s="19">
        <v>7800</v>
      </c>
      <c r="U45" s="19"/>
      <c r="V45" s="43"/>
    </row>
    <row r="46" spans="1:22" ht="81.75" customHeight="1">
      <c r="A46" s="6" t="s">
        <v>72</v>
      </c>
      <c r="B46" s="18" t="s">
        <v>73</v>
      </c>
      <c r="C46" s="7" t="s">
        <v>10</v>
      </c>
      <c r="D46" s="14">
        <f t="shared" si="0"/>
        <v>4981.3</v>
      </c>
      <c r="E46" s="7">
        <v>4981.3</v>
      </c>
      <c r="F46" s="7"/>
      <c r="G46" s="14">
        <f t="shared" si="1"/>
        <v>5400</v>
      </c>
      <c r="H46" s="7">
        <v>5400</v>
      </c>
      <c r="I46" s="7"/>
      <c r="J46" s="15">
        <f t="shared" si="2"/>
        <v>7000</v>
      </c>
      <c r="K46" s="19">
        <v>7000</v>
      </c>
      <c r="L46" s="19"/>
      <c r="M46" s="15">
        <f>N46+O46</f>
        <v>1600</v>
      </c>
      <c r="N46" s="15">
        <f t="shared" si="3"/>
        <v>1600</v>
      </c>
      <c r="O46" s="62"/>
      <c r="P46" s="15">
        <f t="shared" si="4"/>
        <v>6800</v>
      </c>
      <c r="Q46" s="19">
        <v>6800</v>
      </c>
      <c r="R46" s="19"/>
      <c r="S46" s="15">
        <f t="shared" si="5"/>
        <v>7300</v>
      </c>
      <c r="T46" s="19">
        <v>7300</v>
      </c>
      <c r="U46" s="19"/>
      <c r="V46" s="43"/>
    </row>
    <row r="47" spans="1:22" ht="53.25" customHeight="1">
      <c r="A47" s="12" t="s">
        <v>74</v>
      </c>
      <c r="B47" s="13" t="s">
        <v>75</v>
      </c>
      <c r="C47" s="14" t="s">
        <v>76</v>
      </c>
      <c r="D47" s="14">
        <f t="shared" si="0"/>
        <v>872773.3</v>
      </c>
      <c r="E47" s="14">
        <f>E55</f>
        <v>502154.3</v>
      </c>
      <c r="F47" s="46">
        <f>F61</f>
        <v>370619</v>
      </c>
      <c r="G47" s="14">
        <f t="shared" si="1"/>
        <v>2475220.2</v>
      </c>
      <c r="H47" s="14">
        <f>H55</f>
        <v>759938</v>
      </c>
      <c r="I47" s="14">
        <v>1715282.2</v>
      </c>
      <c r="J47" s="15">
        <f t="shared" si="2"/>
        <v>2114589</v>
      </c>
      <c r="K47" s="15">
        <f>K55</f>
        <v>671114</v>
      </c>
      <c r="L47" s="15">
        <f>L59</f>
        <v>1443475</v>
      </c>
      <c r="M47" s="56">
        <f>N47+O47</f>
        <v>-271807.19999999995</v>
      </c>
      <c r="N47" s="15">
        <v>0</v>
      </c>
      <c r="O47" s="56">
        <f>L47-I47</f>
        <v>-271807.19999999995</v>
      </c>
      <c r="P47" s="15">
        <f t="shared" si="4"/>
        <v>759938</v>
      </c>
      <c r="Q47" s="15">
        <v>759938</v>
      </c>
      <c r="R47" s="15"/>
      <c r="S47" s="15">
        <f t="shared" si="5"/>
        <v>759938</v>
      </c>
      <c r="T47" s="15">
        <v>759938</v>
      </c>
      <c r="U47" s="15"/>
      <c r="V47" s="43"/>
    </row>
    <row r="48" spans="1:22" ht="12.75" customHeight="1">
      <c r="A48" s="6"/>
      <c r="B48" s="18" t="s">
        <v>5</v>
      </c>
      <c r="C48" s="7"/>
      <c r="D48" s="14"/>
      <c r="E48" s="7"/>
      <c r="F48" s="7"/>
      <c r="G48" s="14"/>
      <c r="H48" s="7"/>
      <c r="I48" s="7"/>
      <c r="J48" s="15"/>
      <c r="K48" s="19"/>
      <c r="L48" s="19"/>
      <c r="M48" s="15"/>
      <c r="N48" s="15"/>
      <c r="O48" s="62"/>
      <c r="P48" s="15"/>
      <c r="Q48" s="19"/>
      <c r="R48" s="19"/>
      <c r="S48" s="15"/>
      <c r="T48" s="19"/>
      <c r="U48" s="19"/>
      <c r="V48" s="43"/>
    </row>
    <row r="49" spans="1:22" ht="46.5" customHeight="1">
      <c r="A49" s="12" t="s">
        <v>77</v>
      </c>
      <c r="B49" s="13" t="s">
        <v>78</v>
      </c>
      <c r="C49" s="14" t="s">
        <v>79</v>
      </c>
      <c r="D49" s="14"/>
      <c r="E49" s="14"/>
      <c r="F49" s="14"/>
      <c r="G49" s="14"/>
      <c r="H49" s="14"/>
      <c r="I49" s="14"/>
      <c r="J49" s="15"/>
      <c r="K49" s="15"/>
      <c r="L49" s="15"/>
      <c r="M49" s="15"/>
      <c r="N49" s="15"/>
      <c r="O49" s="62"/>
      <c r="P49" s="15"/>
      <c r="Q49" s="15"/>
      <c r="R49" s="15"/>
      <c r="S49" s="15"/>
      <c r="T49" s="15"/>
      <c r="U49" s="15"/>
      <c r="V49" s="43"/>
    </row>
    <row r="50" spans="1:22" ht="16.5" customHeight="1">
      <c r="A50" s="6"/>
      <c r="B50" s="18" t="s">
        <v>5</v>
      </c>
      <c r="C50" s="7"/>
      <c r="D50" s="14"/>
      <c r="E50" s="7"/>
      <c r="F50" s="7"/>
      <c r="G50" s="14"/>
      <c r="H50" s="7"/>
      <c r="I50" s="7"/>
      <c r="J50" s="15"/>
      <c r="K50" s="19"/>
      <c r="L50" s="19"/>
      <c r="M50" s="15"/>
      <c r="N50" s="15"/>
      <c r="O50" s="62"/>
      <c r="P50" s="15"/>
      <c r="Q50" s="19"/>
      <c r="R50" s="19"/>
      <c r="S50" s="15"/>
      <c r="T50" s="19"/>
      <c r="U50" s="19"/>
      <c r="V50" s="43"/>
    </row>
    <row r="51" spans="1:22" ht="52.5" customHeight="1">
      <c r="A51" s="6" t="s">
        <v>80</v>
      </c>
      <c r="B51" s="18" t="s">
        <v>81</v>
      </c>
      <c r="C51" s="7"/>
      <c r="D51" s="14"/>
      <c r="E51" s="7"/>
      <c r="F51" s="7"/>
      <c r="G51" s="14"/>
      <c r="H51" s="7"/>
      <c r="I51" s="7"/>
      <c r="J51" s="15"/>
      <c r="K51" s="19"/>
      <c r="L51" s="19"/>
      <c r="M51" s="15"/>
      <c r="N51" s="15"/>
      <c r="O51" s="62"/>
      <c r="P51" s="15"/>
      <c r="Q51" s="19"/>
      <c r="R51" s="19"/>
      <c r="S51" s="15"/>
      <c r="T51" s="19"/>
      <c r="U51" s="19"/>
      <c r="V51" s="43"/>
    </row>
    <row r="52" spans="1:22" ht="45.75" customHeight="1">
      <c r="A52" s="12" t="s">
        <v>82</v>
      </c>
      <c r="B52" s="13" t="s">
        <v>83</v>
      </c>
      <c r="C52" s="14" t="s">
        <v>84</v>
      </c>
      <c r="D52" s="14"/>
      <c r="E52" s="14"/>
      <c r="F52" s="14"/>
      <c r="G52" s="14"/>
      <c r="H52" s="14"/>
      <c r="I52" s="14"/>
      <c r="J52" s="15"/>
      <c r="K52" s="15"/>
      <c r="L52" s="15"/>
      <c r="M52" s="15"/>
      <c r="N52" s="15"/>
      <c r="O52" s="62"/>
      <c r="P52" s="15"/>
      <c r="Q52" s="15"/>
      <c r="R52" s="15"/>
      <c r="S52" s="15"/>
      <c r="T52" s="15"/>
      <c r="U52" s="15"/>
      <c r="V52" s="43"/>
    </row>
    <row r="53" spans="1:22" ht="12.75" customHeight="1">
      <c r="A53" s="6"/>
      <c r="B53" s="18" t="s">
        <v>5</v>
      </c>
      <c r="C53" s="7"/>
      <c r="D53" s="14"/>
      <c r="E53" s="7"/>
      <c r="F53" s="7"/>
      <c r="G53" s="14"/>
      <c r="H53" s="7"/>
      <c r="I53" s="7"/>
      <c r="J53" s="15"/>
      <c r="K53" s="19"/>
      <c r="L53" s="19"/>
      <c r="M53" s="15"/>
      <c r="N53" s="15"/>
      <c r="O53" s="62"/>
      <c r="P53" s="15"/>
      <c r="Q53" s="19"/>
      <c r="R53" s="19"/>
      <c r="S53" s="15"/>
      <c r="T53" s="19"/>
      <c r="U53" s="19"/>
      <c r="V53" s="43"/>
    </row>
    <row r="54" spans="1:22" ht="46.5" customHeight="1">
      <c r="A54" s="6" t="s">
        <v>85</v>
      </c>
      <c r="B54" s="18" t="s">
        <v>86</v>
      </c>
      <c r="C54" s="7" t="s">
        <v>10</v>
      </c>
      <c r="D54" s="14"/>
      <c r="E54" s="7"/>
      <c r="F54" s="7"/>
      <c r="G54" s="14"/>
      <c r="H54" s="7"/>
      <c r="I54" s="7"/>
      <c r="J54" s="15"/>
      <c r="K54" s="19"/>
      <c r="L54" s="19"/>
      <c r="M54" s="15"/>
      <c r="N54" s="15"/>
      <c r="O54" s="62"/>
      <c r="P54" s="15"/>
      <c r="Q54" s="19"/>
      <c r="R54" s="19"/>
      <c r="S54" s="15"/>
      <c r="T54" s="19"/>
      <c r="U54" s="19"/>
      <c r="V54" s="43"/>
    </row>
    <row r="55" spans="1:22" ht="66.75" customHeight="1">
      <c r="A55" s="12" t="s">
        <v>87</v>
      </c>
      <c r="B55" s="13" t="s">
        <v>88</v>
      </c>
      <c r="C55" s="14" t="s">
        <v>89</v>
      </c>
      <c r="D55" s="14">
        <f t="shared" si="0"/>
        <v>502154.3</v>
      </c>
      <c r="E55" s="14">
        <f>E57+E58</f>
        <v>502154.3</v>
      </c>
      <c r="F55" s="14"/>
      <c r="G55" s="14">
        <f t="shared" si="1"/>
        <v>759938</v>
      </c>
      <c r="H55" s="14">
        <v>759938</v>
      </c>
      <c r="I55" s="14"/>
      <c r="J55" s="15">
        <f t="shared" si="2"/>
        <v>671114</v>
      </c>
      <c r="K55" s="15">
        <f>K57+K58</f>
        <v>671114</v>
      </c>
      <c r="L55" s="15"/>
      <c r="M55" s="15"/>
      <c r="N55" s="15">
        <f t="shared" si="3"/>
        <v>-88824</v>
      </c>
      <c r="O55" s="62"/>
      <c r="P55" s="15">
        <f t="shared" si="4"/>
        <v>759938</v>
      </c>
      <c r="Q55" s="15">
        <f>Q57+Q58</f>
        <v>759938</v>
      </c>
      <c r="R55" s="15"/>
      <c r="S55" s="15">
        <f t="shared" si="5"/>
        <v>759938</v>
      </c>
      <c r="T55" s="15">
        <f>T57+T58</f>
        <v>759938</v>
      </c>
      <c r="U55" s="15"/>
      <c r="V55" s="43"/>
    </row>
    <row r="56" spans="1:22" ht="12.75" customHeight="1">
      <c r="A56" s="6"/>
      <c r="B56" s="18" t="s">
        <v>5</v>
      </c>
      <c r="C56" s="7"/>
      <c r="D56" s="14"/>
      <c r="E56" s="7"/>
      <c r="F56" s="7"/>
      <c r="G56" s="14"/>
      <c r="H56" s="7"/>
      <c r="I56" s="7"/>
      <c r="J56" s="15"/>
      <c r="K56" s="19"/>
      <c r="L56" s="19"/>
      <c r="M56" s="15"/>
      <c r="N56" s="15"/>
      <c r="O56" s="62"/>
      <c r="P56" s="15"/>
      <c r="Q56" s="19"/>
      <c r="R56" s="19"/>
      <c r="S56" s="15"/>
      <c r="T56" s="19"/>
      <c r="U56" s="19"/>
      <c r="V56" s="43"/>
    </row>
    <row r="57" spans="1:22" ht="41.25" customHeight="1">
      <c r="A57" s="6" t="s">
        <v>90</v>
      </c>
      <c r="B57" s="18" t="s">
        <v>91</v>
      </c>
      <c r="C57" s="7" t="s">
        <v>10</v>
      </c>
      <c r="D57" s="14">
        <f t="shared" si="0"/>
        <v>500846.6</v>
      </c>
      <c r="E57" s="7">
        <v>500846.6</v>
      </c>
      <c r="F57" s="7"/>
      <c r="G57" s="14">
        <f t="shared" si="1"/>
        <v>757759.3</v>
      </c>
      <c r="H57" s="7">
        <v>757759.3</v>
      </c>
      <c r="I57" s="7"/>
      <c r="J57" s="15">
        <f t="shared" si="2"/>
        <v>668936</v>
      </c>
      <c r="K57" s="19">
        <v>668936</v>
      </c>
      <c r="L57" s="19"/>
      <c r="M57" s="15"/>
      <c r="N57" s="15">
        <f t="shared" si="3"/>
        <v>-88823.30000000005</v>
      </c>
      <c r="O57" s="62"/>
      <c r="P57" s="15">
        <f t="shared" si="4"/>
        <v>757759.3</v>
      </c>
      <c r="Q57" s="19">
        <v>757759.3</v>
      </c>
      <c r="R57" s="19"/>
      <c r="S57" s="15">
        <f t="shared" si="5"/>
        <v>757759.3</v>
      </c>
      <c r="T57" s="19">
        <v>757759.3</v>
      </c>
      <c r="U57" s="19"/>
      <c r="V57" s="43"/>
    </row>
    <row r="58" spans="1:22" ht="28.5" customHeight="1">
      <c r="A58" s="6" t="s">
        <v>92</v>
      </c>
      <c r="B58" s="18" t="s">
        <v>93</v>
      </c>
      <c r="C58" s="7" t="s">
        <v>10</v>
      </c>
      <c r="D58" s="14">
        <f t="shared" si="0"/>
        <v>1307.7</v>
      </c>
      <c r="E58" s="7">
        <v>1307.7</v>
      </c>
      <c r="F58" s="7"/>
      <c r="G58" s="14">
        <f t="shared" si="1"/>
        <v>2178.7</v>
      </c>
      <c r="H58" s="7">
        <v>2178.7</v>
      </c>
      <c r="I58" s="7"/>
      <c r="J58" s="15">
        <f t="shared" si="2"/>
        <v>2178</v>
      </c>
      <c r="K58" s="19">
        <v>2178</v>
      </c>
      <c r="L58" s="59"/>
      <c r="M58" s="58"/>
      <c r="N58" s="15">
        <f t="shared" si="3"/>
        <v>-0.6999999999998181</v>
      </c>
      <c r="O58" s="62"/>
      <c r="P58" s="58">
        <f t="shared" si="4"/>
        <v>2178.7</v>
      </c>
      <c r="Q58" s="19">
        <v>2178.7</v>
      </c>
      <c r="R58" s="19"/>
      <c r="S58" s="15">
        <f t="shared" si="5"/>
        <v>2178.7</v>
      </c>
      <c r="T58" s="19">
        <v>2178.7</v>
      </c>
      <c r="U58" s="19"/>
      <c r="V58" s="43"/>
    </row>
    <row r="59" spans="1:22" ht="52.5" customHeight="1">
      <c r="A59" s="12" t="s">
        <v>94</v>
      </c>
      <c r="B59" s="13" t="s">
        <v>95</v>
      </c>
      <c r="C59" s="14" t="s">
        <v>96</v>
      </c>
      <c r="D59" s="46">
        <f>E59+F59</f>
        <v>370619</v>
      </c>
      <c r="E59" s="14"/>
      <c r="F59" s="46">
        <f>F61</f>
        <v>370619</v>
      </c>
      <c r="G59" s="14">
        <f t="shared" si="1"/>
        <v>1715282.2</v>
      </c>
      <c r="H59" s="14"/>
      <c r="I59" s="14">
        <f>I61</f>
        <v>1715282.2</v>
      </c>
      <c r="J59" s="15">
        <f t="shared" si="2"/>
        <v>1443475</v>
      </c>
      <c r="K59" s="15"/>
      <c r="L59" s="58">
        <f>L61</f>
        <v>1443475</v>
      </c>
      <c r="M59" s="58">
        <f>N59+O59</f>
        <v>-271807.19999999995</v>
      </c>
      <c r="N59" s="15"/>
      <c r="O59" s="62">
        <f>L59-I59</f>
        <v>-271807.19999999995</v>
      </c>
      <c r="P59" s="58">
        <f t="shared" si="4"/>
        <v>816000</v>
      </c>
      <c r="Q59" s="15"/>
      <c r="R59" s="15">
        <f>R61</f>
        <v>816000</v>
      </c>
      <c r="S59" s="15">
        <f t="shared" si="5"/>
        <v>458000</v>
      </c>
      <c r="T59" s="15"/>
      <c r="U59" s="15">
        <f>U61</f>
        <v>458000</v>
      </c>
      <c r="V59" s="43"/>
    </row>
    <row r="60" spans="1:22" ht="12.75" customHeight="1">
      <c r="A60" s="6"/>
      <c r="B60" s="18" t="s">
        <v>5</v>
      </c>
      <c r="C60" s="7"/>
      <c r="D60" s="14"/>
      <c r="E60" s="7"/>
      <c r="F60" s="7"/>
      <c r="G60" s="14"/>
      <c r="H60" s="7"/>
      <c r="I60" s="7"/>
      <c r="J60" s="15"/>
      <c r="K60" s="19"/>
      <c r="L60" s="59"/>
      <c r="M60" s="58"/>
      <c r="N60" s="15"/>
      <c r="O60" s="62"/>
      <c r="P60" s="58"/>
      <c r="Q60" s="19"/>
      <c r="R60" s="19"/>
      <c r="S60" s="15"/>
      <c r="T60" s="19"/>
      <c r="U60" s="19"/>
      <c r="V60" s="43"/>
    </row>
    <row r="61" spans="1:22" ht="36" customHeight="1">
      <c r="A61" s="6" t="s">
        <v>97</v>
      </c>
      <c r="B61" s="18" t="s">
        <v>98</v>
      </c>
      <c r="C61" s="7" t="s">
        <v>10</v>
      </c>
      <c r="D61" s="14">
        <f t="shared" si="0"/>
        <v>370619</v>
      </c>
      <c r="E61" s="7"/>
      <c r="F61" s="47">
        <v>370619</v>
      </c>
      <c r="G61" s="14">
        <f t="shared" si="1"/>
        <v>1715282.2</v>
      </c>
      <c r="H61" s="7"/>
      <c r="I61" s="7">
        <v>1715282.2</v>
      </c>
      <c r="J61" s="15">
        <f t="shared" si="2"/>
        <v>1443475</v>
      </c>
      <c r="K61" s="19"/>
      <c r="L61" s="59">
        <v>1443475</v>
      </c>
      <c r="M61" s="58">
        <f>N61+O61</f>
        <v>-271807.19999999995</v>
      </c>
      <c r="N61" s="15"/>
      <c r="O61" s="62">
        <f>L61-I61</f>
        <v>-271807.19999999995</v>
      </c>
      <c r="P61" s="58">
        <f t="shared" si="4"/>
        <v>816000</v>
      </c>
      <c r="Q61" s="19"/>
      <c r="R61" s="19">
        <v>816000</v>
      </c>
      <c r="S61" s="15">
        <f t="shared" si="5"/>
        <v>458000</v>
      </c>
      <c r="T61" s="19"/>
      <c r="U61" s="19">
        <v>458000</v>
      </c>
      <c r="V61" s="43"/>
    </row>
    <row r="62" spans="1:22" ht="69" customHeight="1">
      <c r="A62" s="12" t="s">
        <v>99</v>
      </c>
      <c r="B62" s="13" t="s">
        <v>100</v>
      </c>
      <c r="C62" s="14" t="s">
        <v>101</v>
      </c>
      <c r="D62" s="14">
        <f t="shared" si="0"/>
        <v>172642.7105</v>
      </c>
      <c r="E62" s="14">
        <f>E67+E72+E76+E106</f>
        <v>172642.7105</v>
      </c>
      <c r="F62" s="14"/>
      <c r="G62" s="14">
        <f t="shared" si="1"/>
        <v>310432</v>
      </c>
      <c r="H62" s="14">
        <f>H67+H72+H76+H106</f>
        <v>310432</v>
      </c>
      <c r="I62" s="14"/>
      <c r="J62" s="15">
        <f t="shared" si="2"/>
        <v>450805</v>
      </c>
      <c r="K62" s="15">
        <f>K67+K72+K76+K106</f>
        <v>450805</v>
      </c>
      <c r="L62" s="15"/>
      <c r="M62" s="15">
        <f>N62+O62</f>
        <v>140373</v>
      </c>
      <c r="N62" s="15">
        <f t="shared" si="3"/>
        <v>140373</v>
      </c>
      <c r="O62" s="62"/>
      <c r="P62" s="15">
        <f t="shared" si="4"/>
        <v>410150</v>
      </c>
      <c r="Q62" s="15">
        <f>Q67+Q72+Q76+Q106</f>
        <v>410150</v>
      </c>
      <c r="R62" s="15"/>
      <c r="S62" s="15">
        <f t="shared" si="5"/>
        <v>435400</v>
      </c>
      <c r="T62" s="15">
        <f>T67+T72+T76+T106</f>
        <v>435400</v>
      </c>
      <c r="U62" s="15"/>
      <c r="V62" s="43"/>
    </row>
    <row r="63" spans="1:22" ht="12.75" customHeight="1">
      <c r="A63" s="6"/>
      <c r="B63" s="18" t="s">
        <v>5</v>
      </c>
      <c r="C63" s="7"/>
      <c r="D63" s="14"/>
      <c r="E63" s="7"/>
      <c r="F63" s="7"/>
      <c r="G63" s="14"/>
      <c r="H63" s="7"/>
      <c r="I63" s="7"/>
      <c r="J63" s="15"/>
      <c r="K63" s="19"/>
      <c r="L63" s="19"/>
      <c r="M63" s="15"/>
      <c r="N63" s="15"/>
      <c r="O63" s="62"/>
      <c r="P63" s="15"/>
      <c r="Q63" s="19"/>
      <c r="R63" s="19"/>
      <c r="S63" s="15"/>
      <c r="T63" s="19"/>
      <c r="U63" s="19"/>
      <c r="V63" s="43"/>
    </row>
    <row r="64" spans="1:22" ht="44.25" customHeight="1">
      <c r="A64" s="12" t="s">
        <v>102</v>
      </c>
      <c r="B64" s="13" t="s">
        <v>103</v>
      </c>
      <c r="C64" s="14" t="s">
        <v>104</v>
      </c>
      <c r="D64" s="14"/>
      <c r="E64" s="14"/>
      <c r="F64" s="14"/>
      <c r="G64" s="14"/>
      <c r="H64" s="14"/>
      <c r="I64" s="14"/>
      <c r="J64" s="15"/>
      <c r="K64" s="15"/>
      <c r="L64" s="15"/>
      <c r="M64" s="15"/>
      <c r="N64" s="15"/>
      <c r="O64" s="62"/>
      <c r="P64" s="15"/>
      <c r="Q64" s="15"/>
      <c r="R64" s="15"/>
      <c r="S64" s="15"/>
      <c r="T64" s="15"/>
      <c r="U64" s="15"/>
      <c r="V64" s="43"/>
    </row>
    <row r="65" spans="1:22" ht="18" customHeight="1">
      <c r="A65" s="6"/>
      <c r="B65" s="18" t="s">
        <v>5</v>
      </c>
      <c r="C65" s="7"/>
      <c r="D65" s="14"/>
      <c r="E65" s="7"/>
      <c r="F65" s="7"/>
      <c r="G65" s="14"/>
      <c r="H65" s="7"/>
      <c r="I65" s="7"/>
      <c r="J65" s="15"/>
      <c r="K65" s="19"/>
      <c r="L65" s="19"/>
      <c r="M65" s="15"/>
      <c r="N65" s="15"/>
      <c r="O65" s="62"/>
      <c r="P65" s="15"/>
      <c r="Q65" s="19"/>
      <c r="R65" s="19"/>
      <c r="S65" s="15"/>
      <c r="T65" s="19"/>
      <c r="U65" s="19"/>
      <c r="V65" s="43"/>
    </row>
    <row r="66" spans="1:22" ht="39" customHeight="1">
      <c r="A66" s="6" t="s">
        <v>105</v>
      </c>
      <c r="B66" s="18" t="s">
        <v>106</v>
      </c>
      <c r="C66" s="7"/>
      <c r="D66" s="14"/>
      <c r="E66" s="7"/>
      <c r="F66" s="7"/>
      <c r="G66" s="14"/>
      <c r="H66" s="7"/>
      <c r="I66" s="7"/>
      <c r="J66" s="15"/>
      <c r="K66" s="19"/>
      <c r="L66" s="19"/>
      <c r="M66" s="15"/>
      <c r="N66" s="15"/>
      <c r="O66" s="62"/>
      <c r="P66" s="15"/>
      <c r="Q66" s="19"/>
      <c r="R66" s="19"/>
      <c r="S66" s="15"/>
      <c r="T66" s="19"/>
      <c r="U66" s="19"/>
      <c r="V66" s="43"/>
    </row>
    <row r="67" spans="1:22" ht="44.25" customHeight="1">
      <c r="A67" s="12" t="s">
        <v>107</v>
      </c>
      <c r="B67" s="13" t="s">
        <v>108</v>
      </c>
      <c r="C67" s="14" t="s">
        <v>109</v>
      </c>
      <c r="D67" s="14">
        <f t="shared" si="0"/>
        <v>30672.728000000003</v>
      </c>
      <c r="E67" s="14">
        <f>E69+E71</f>
        <v>30672.728000000003</v>
      </c>
      <c r="F67" s="14"/>
      <c r="G67" s="14">
        <f t="shared" si="1"/>
        <v>35034</v>
      </c>
      <c r="H67" s="14">
        <f>H69+H71</f>
        <v>35034</v>
      </c>
      <c r="I67" s="14"/>
      <c r="J67" s="15">
        <f t="shared" si="2"/>
        <v>36570</v>
      </c>
      <c r="K67" s="15">
        <f>K69+K71</f>
        <v>36570</v>
      </c>
      <c r="L67" s="15"/>
      <c r="M67" s="15">
        <f>N67+O67</f>
        <v>1536</v>
      </c>
      <c r="N67" s="15">
        <f t="shared" si="3"/>
        <v>1536</v>
      </c>
      <c r="O67" s="62"/>
      <c r="P67" s="15">
        <f t="shared" si="4"/>
        <v>45450</v>
      </c>
      <c r="Q67" s="15">
        <f>Q69+Q71</f>
        <v>45450</v>
      </c>
      <c r="R67" s="15"/>
      <c r="S67" s="15">
        <f t="shared" si="5"/>
        <v>54400</v>
      </c>
      <c r="T67" s="15">
        <f>T69+T71</f>
        <v>54400</v>
      </c>
      <c r="U67" s="15"/>
      <c r="V67" s="43"/>
    </row>
    <row r="68" spans="1:22" ht="12.75" customHeight="1">
      <c r="A68" s="6"/>
      <c r="B68" s="18" t="s">
        <v>5</v>
      </c>
      <c r="C68" s="7"/>
      <c r="D68" s="14"/>
      <c r="E68" s="7"/>
      <c r="F68" s="7"/>
      <c r="G68" s="14"/>
      <c r="H68" s="7"/>
      <c r="I68" s="7"/>
      <c r="J68" s="15"/>
      <c r="K68" s="19"/>
      <c r="L68" s="19"/>
      <c r="M68" s="15"/>
      <c r="N68" s="15"/>
      <c r="O68" s="62"/>
      <c r="P68" s="15"/>
      <c r="Q68" s="19"/>
      <c r="R68" s="19"/>
      <c r="S68" s="15"/>
      <c r="T68" s="19"/>
      <c r="U68" s="19"/>
      <c r="V68" s="43"/>
    </row>
    <row r="69" spans="1:22" ht="27" customHeight="1">
      <c r="A69" s="6" t="s">
        <v>110</v>
      </c>
      <c r="B69" s="18" t="s">
        <v>111</v>
      </c>
      <c r="C69" s="7" t="s">
        <v>10</v>
      </c>
      <c r="D69" s="14">
        <f t="shared" si="0"/>
        <v>19652.308</v>
      </c>
      <c r="E69" s="7">
        <v>19652.308</v>
      </c>
      <c r="F69" s="7"/>
      <c r="G69" s="14">
        <f t="shared" si="1"/>
        <v>22808</v>
      </c>
      <c r="H69" s="7">
        <v>22808</v>
      </c>
      <c r="I69" s="7"/>
      <c r="J69" s="15">
        <f t="shared" si="2"/>
        <v>24000</v>
      </c>
      <c r="K69" s="19">
        <v>24000</v>
      </c>
      <c r="L69" s="19"/>
      <c r="M69" s="15">
        <f>N69+O69</f>
        <v>1192</v>
      </c>
      <c r="N69" s="15">
        <f t="shared" si="3"/>
        <v>1192</v>
      </c>
      <c r="O69" s="62"/>
      <c r="P69" s="15">
        <f t="shared" si="4"/>
        <v>28150</v>
      </c>
      <c r="Q69" s="19">
        <v>28150</v>
      </c>
      <c r="R69" s="19"/>
      <c r="S69" s="15">
        <f t="shared" si="5"/>
        <v>33700</v>
      </c>
      <c r="T69" s="19">
        <v>33700</v>
      </c>
      <c r="U69" s="19"/>
      <c r="V69" s="43"/>
    </row>
    <row r="70" spans="1:22" ht="50.25" customHeight="1">
      <c r="A70" s="6" t="s">
        <v>112</v>
      </c>
      <c r="B70" s="18" t="s">
        <v>113</v>
      </c>
      <c r="C70" s="7" t="s">
        <v>10</v>
      </c>
      <c r="D70" s="14"/>
      <c r="E70" s="7"/>
      <c r="F70" s="7"/>
      <c r="G70" s="14"/>
      <c r="H70" s="7"/>
      <c r="I70" s="7"/>
      <c r="J70" s="15"/>
      <c r="K70" s="19"/>
      <c r="L70" s="19"/>
      <c r="M70" s="15"/>
      <c r="N70" s="15"/>
      <c r="O70" s="62"/>
      <c r="P70" s="15"/>
      <c r="Q70" s="19"/>
      <c r="R70" s="19"/>
      <c r="S70" s="15"/>
      <c r="T70" s="19"/>
      <c r="U70" s="19"/>
      <c r="V70" s="43"/>
    </row>
    <row r="71" spans="1:22" ht="18" customHeight="1">
      <c r="A71" s="6" t="s">
        <v>114</v>
      </c>
      <c r="B71" s="18" t="s">
        <v>115</v>
      </c>
      <c r="C71" s="7" t="s">
        <v>10</v>
      </c>
      <c r="D71" s="14">
        <f t="shared" si="0"/>
        <v>11020.42</v>
      </c>
      <c r="E71" s="7">
        <v>11020.42</v>
      </c>
      <c r="F71" s="7"/>
      <c r="G71" s="14">
        <f t="shared" si="1"/>
        <v>12226</v>
      </c>
      <c r="H71" s="7">
        <v>12226</v>
      </c>
      <c r="I71" s="7"/>
      <c r="J71" s="15">
        <f t="shared" si="2"/>
        <v>12570</v>
      </c>
      <c r="K71" s="19">
        <v>12570</v>
      </c>
      <c r="L71" s="19"/>
      <c r="M71" s="15">
        <f>N71+O71</f>
        <v>344</v>
      </c>
      <c r="N71" s="15">
        <f t="shared" si="3"/>
        <v>344</v>
      </c>
      <c r="O71" s="62"/>
      <c r="P71" s="15">
        <f t="shared" si="4"/>
        <v>17300</v>
      </c>
      <c r="Q71" s="19">
        <v>17300</v>
      </c>
      <c r="R71" s="19"/>
      <c r="S71" s="15">
        <f t="shared" si="5"/>
        <v>20700</v>
      </c>
      <c r="T71" s="19">
        <v>20700</v>
      </c>
      <c r="U71" s="19"/>
      <c r="V71" s="43"/>
    </row>
    <row r="72" spans="1:22" ht="50.25" customHeight="1">
      <c r="A72" s="12" t="s">
        <v>116</v>
      </c>
      <c r="B72" s="13" t="s">
        <v>117</v>
      </c>
      <c r="C72" s="14" t="s">
        <v>118</v>
      </c>
      <c r="D72" s="14">
        <f t="shared" si="0"/>
        <v>9805.3</v>
      </c>
      <c r="E72" s="14">
        <f>E74+E75</f>
        <v>9805.3</v>
      </c>
      <c r="F72" s="14"/>
      <c r="G72" s="14">
        <f t="shared" si="1"/>
        <v>13998</v>
      </c>
      <c r="H72" s="14">
        <f>H74+H75</f>
        <v>13998</v>
      </c>
      <c r="I72" s="14"/>
      <c r="J72" s="15">
        <f t="shared" si="2"/>
        <v>19998</v>
      </c>
      <c r="K72" s="15">
        <f>K74+K75</f>
        <v>19998</v>
      </c>
      <c r="L72" s="15"/>
      <c r="M72" s="15">
        <f>N72+O72</f>
        <v>6000</v>
      </c>
      <c r="N72" s="15">
        <f t="shared" si="3"/>
        <v>6000</v>
      </c>
      <c r="O72" s="62"/>
      <c r="P72" s="15">
        <f t="shared" si="4"/>
        <v>19500</v>
      </c>
      <c r="Q72" s="15">
        <f>Q74+Q75</f>
        <v>19500</v>
      </c>
      <c r="R72" s="15"/>
      <c r="S72" s="15">
        <f t="shared" si="5"/>
        <v>21200</v>
      </c>
      <c r="T72" s="15">
        <f>T74+T75</f>
        <v>21200</v>
      </c>
      <c r="U72" s="15"/>
      <c r="V72" s="43"/>
    </row>
    <row r="73" spans="1:22" ht="33.75" customHeight="1">
      <c r="A73" s="6"/>
      <c r="B73" s="18" t="s">
        <v>5</v>
      </c>
      <c r="C73" s="7"/>
      <c r="D73" s="14"/>
      <c r="E73" s="7"/>
      <c r="F73" s="7"/>
      <c r="G73" s="14"/>
      <c r="H73" s="7"/>
      <c r="I73" s="7"/>
      <c r="J73" s="15"/>
      <c r="K73" s="19"/>
      <c r="L73" s="19"/>
      <c r="M73" s="15"/>
      <c r="N73" s="15"/>
      <c r="O73" s="62"/>
      <c r="P73" s="15"/>
      <c r="Q73" s="19"/>
      <c r="R73" s="19"/>
      <c r="S73" s="15"/>
      <c r="T73" s="19"/>
      <c r="U73" s="19"/>
      <c r="V73" s="43"/>
    </row>
    <row r="74" spans="1:22" ht="54" customHeight="1">
      <c r="A74" s="6" t="s">
        <v>119</v>
      </c>
      <c r="B74" s="18" t="s">
        <v>120</v>
      </c>
      <c r="C74" s="7"/>
      <c r="D74" s="14">
        <f t="shared" si="0"/>
        <v>5228.3</v>
      </c>
      <c r="E74" s="7">
        <v>5228.3</v>
      </c>
      <c r="F74" s="7"/>
      <c r="G74" s="14">
        <f t="shared" si="1"/>
        <v>3998</v>
      </c>
      <c r="H74" s="7">
        <v>3998</v>
      </c>
      <c r="I74" s="7"/>
      <c r="J74" s="15">
        <f t="shared" si="2"/>
        <v>3998</v>
      </c>
      <c r="K74" s="19">
        <v>3998</v>
      </c>
      <c r="L74" s="19"/>
      <c r="M74" s="15">
        <f>N74+O74</f>
        <v>0</v>
      </c>
      <c r="N74" s="15">
        <f t="shared" si="3"/>
        <v>0</v>
      </c>
      <c r="O74" s="62"/>
      <c r="P74" s="15">
        <f t="shared" si="4"/>
        <v>5500</v>
      </c>
      <c r="Q74" s="19">
        <v>5500</v>
      </c>
      <c r="R74" s="19"/>
      <c r="S74" s="15">
        <f t="shared" si="5"/>
        <v>6200</v>
      </c>
      <c r="T74" s="19">
        <v>6200</v>
      </c>
      <c r="U74" s="19"/>
      <c r="V74" s="43"/>
    </row>
    <row r="75" spans="1:22" ht="54" customHeight="1">
      <c r="A75" s="6">
        <v>1343</v>
      </c>
      <c r="B75" s="18" t="s">
        <v>576</v>
      </c>
      <c r="C75" s="7"/>
      <c r="D75" s="14">
        <f t="shared" si="0"/>
        <v>4577</v>
      </c>
      <c r="E75" s="7">
        <v>4577</v>
      </c>
      <c r="F75" s="7"/>
      <c r="G75" s="14">
        <f t="shared" si="1"/>
        <v>10000</v>
      </c>
      <c r="H75" s="7">
        <v>10000</v>
      </c>
      <c r="I75" s="7"/>
      <c r="J75" s="15">
        <f t="shared" si="2"/>
        <v>16000</v>
      </c>
      <c r="K75" s="19">
        <v>16000</v>
      </c>
      <c r="L75" s="19"/>
      <c r="M75" s="15">
        <f>N75+O75</f>
        <v>6000</v>
      </c>
      <c r="N75" s="15">
        <f t="shared" si="3"/>
        <v>6000</v>
      </c>
      <c r="O75" s="62"/>
      <c r="P75" s="15">
        <f t="shared" si="4"/>
        <v>14000</v>
      </c>
      <c r="Q75" s="19">
        <v>14000</v>
      </c>
      <c r="R75" s="19"/>
      <c r="S75" s="15">
        <f t="shared" si="5"/>
        <v>15000</v>
      </c>
      <c r="T75" s="19">
        <v>15000</v>
      </c>
      <c r="U75" s="19"/>
      <c r="V75" s="43"/>
    </row>
    <row r="76" spans="1:22" ht="50.25" customHeight="1">
      <c r="A76" s="12" t="s">
        <v>121</v>
      </c>
      <c r="B76" s="13" t="s">
        <v>122</v>
      </c>
      <c r="C76" s="14" t="s">
        <v>123</v>
      </c>
      <c r="D76" s="14">
        <f>E76+F76</f>
        <v>125796.63449999999</v>
      </c>
      <c r="E76" s="14">
        <f>E80+E83+E84+E85+E88+E89+E95</f>
        <v>125796.63449999999</v>
      </c>
      <c r="F76" s="14"/>
      <c r="G76" s="14">
        <f>H76+I76</f>
        <v>238400</v>
      </c>
      <c r="H76" s="14">
        <f>H78+H95</f>
        <v>238400</v>
      </c>
      <c r="I76" s="14"/>
      <c r="J76" s="15">
        <f>K76+L76</f>
        <v>352237</v>
      </c>
      <c r="K76" s="15">
        <f>K78+K95</f>
        <v>352237</v>
      </c>
      <c r="L76" s="15"/>
      <c r="M76" s="15">
        <f>N76+O76</f>
        <v>113837</v>
      </c>
      <c r="N76" s="15">
        <f>K76-H76</f>
        <v>113837</v>
      </c>
      <c r="O76" s="62"/>
      <c r="P76" s="15">
        <f>Q76+R76</f>
        <v>308200</v>
      </c>
      <c r="Q76" s="15">
        <f>Q78+Q95</f>
        <v>308200</v>
      </c>
      <c r="R76" s="15"/>
      <c r="S76" s="15">
        <f>T76+U76</f>
        <v>320800</v>
      </c>
      <c r="T76" s="15">
        <f>T78+T95</f>
        <v>320800</v>
      </c>
      <c r="U76" s="15"/>
      <c r="V76" s="43"/>
    </row>
    <row r="77" spans="1:22" ht="12.75" customHeight="1">
      <c r="A77" s="6"/>
      <c r="B77" s="18" t="s">
        <v>5</v>
      </c>
      <c r="C77" s="7"/>
      <c r="D77" s="14"/>
      <c r="E77" s="7"/>
      <c r="F77" s="7"/>
      <c r="G77" s="14"/>
      <c r="H77" s="7"/>
      <c r="I77" s="7"/>
      <c r="J77" s="15"/>
      <c r="K77" s="19"/>
      <c r="L77" s="19"/>
      <c r="M77" s="15"/>
      <c r="N77" s="15"/>
      <c r="O77" s="62"/>
      <c r="P77" s="15"/>
      <c r="Q77" s="19"/>
      <c r="R77" s="19"/>
      <c r="S77" s="15"/>
      <c r="T77" s="19"/>
      <c r="U77" s="19"/>
      <c r="V77" s="43"/>
    </row>
    <row r="78" spans="1:22" ht="72" customHeight="1">
      <c r="A78" s="6" t="s">
        <v>124</v>
      </c>
      <c r="B78" s="18" t="s">
        <v>125</v>
      </c>
      <c r="C78" s="7" t="s">
        <v>10</v>
      </c>
      <c r="D78" s="14">
        <f>E78</f>
        <v>125796.63449999999</v>
      </c>
      <c r="E78" s="7">
        <f>E80+E83+E84+E85+E88+E89+E95</f>
        <v>125796.63449999999</v>
      </c>
      <c r="F78" s="14"/>
      <c r="G78" s="14">
        <f>H78+I78</f>
        <v>162400</v>
      </c>
      <c r="H78" s="7">
        <f>H80+H83+H85+H88+H89+I94</f>
        <v>162400</v>
      </c>
      <c r="I78" s="7"/>
      <c r="J78" s="15">
        <f>K78+L78</f>
        <v>194737</v>
      </c>
      <c r="K78" s="60">
        <f>K80+K83+K85+K88+K89+K94</f>
        <v>194737</v>
      </c>
      <c r="L78" s="19"/>
      <c r="M78" s="15">
        <f>N78+O78</f>
        <v>32337</v>
      </c>
      <c r="N78" s="15">
        <f>K78-H78</f>
        <v>32337</v>
      </c>
      <c r="O78" s="62"/>
      <c r="P78" s="15">
        <f>Q78+R78</f>
        <v>198200</v>
      </c>
      <c r="Q78" s="19">
        <f>Q80+Q83+Q85+Q88+Q89</f>
        <v>198200</v>
      </c>
      <c r="R78" s="19"/>
      <c r="S78" s="15">
        <f>T78+U78</f>
        <v>205800</v>
      </c>
      <c r="T78" s="19">
        <f>T80+T83+T85+T88+T89</f>
        <v>205800</v>
      </c>
      <c r="U78" s="19"/>
      <c r="V78" s="43"/>
    </row>
    <row r="79" spans="1:22" ht="18" customHeight="1">
      <c r="A79" s="6"/>
      <c r="B79" s="18" t="s">
        <v>5</v>
      </c>
      <c r="C79" s="7"/>
      <c r="D79" s="14"/>
      <c r="E79" s="7"/>
      <c r="F79" s="7"/>
      <c r="G79" s="14"/>
      <c r="H79" s="7"/>
      <c r="I79" s="7"/>
      <c r="J79" s="15"/>
      <c r="K79" s="19"/>
      <c r="L79" s="19"/>
      <c r="M79" s="15"/>
      <c r="N79" s="15"/>
      <c r="O79" s="62"/>
      <c r="P79" s="15"/>
      <c r="Q79" s="19"/>
      <c r="R79" s="19"/>
      <c r="S79" s="15"/>
      <c r="T79" s="19"/>
      <c r="U79" s="19"/>
      <c r="V79" s="43"/>
    </row>
    <row r="80" spans="1:22" ht="57" customHeight="1">
      <c r="A80" s="6" t="s">
        <v>126</v>
      </c>
      <c r="B80" s="18" t="s">
        <v>127</v>
      </c>
      <c r="C80" s="7" t="s">
        <v>10</v>
      </c>
      <c r="D80" s="14">
        <f aca="true" t="shared" si="6" ref="D80:D85">E80+F80</f>
        <v>1052</v>
      </c>
      <c r="E80" s="7">
        <v>1052</v>
      </c>
      <c r="F80" s="7"/>
      <c r="G80" s="14">
        <f>H80+I80</f>
        <v>1000</v>
      </c>
      <c r="H80" s="7">
        <v>1000</v>
      </c>
      <c r="I80" s="7"/>
      <c r="J80" s="15">
        <f>K80+L80</f>
        <v>1100</v>
      </c>
      <c r="K80" s="19">
        <v>1100</v>
      </c>
      <c r="L80" s="19"/>
      <c r="M80" s="15">
        <f>N80+O80</f>
        <v>100</v>
      </c>
      <c r="N80" s="15">
        <f>K80-H80</f>
        <v>100</v>
      </c>
      <c r="O80" s="62"/>
      <c r="P80" s="15">
        <f>Q80+R80</f>
        <v>1200</v>
      </c>
      <c r="Q80" s="19">
        <v>1200</v>
      </c>
      <c r="R80" s="19"/>
      <c r="S80" s="15">
        <f>T80+U80</f>
        <v>1300</v>
      </c>
      <c r="T80" s="19">
        <v>1300</v>
      </c>
      <c r="U80" s="19"/>
      <c r="V80" s="43"/>
    </row>
    <row r="81" spans="1:22" ht="63">
      <c r="A81" s="6" t="s">
        <v>128</v>
      </c>
      <c r="B81" s="18" t="s">
        <v>129</v>
      </c>
      <c r="C81" s="7" t="s">
        <v>10</v>
      </c>
      <c r="D81" s="14"/>
      <c r="E81" s="7"/>
      <c r="F81" s="7"/>
      <c r="G81" s="14"/>
      <c r="H81" s="7"/>
      <c r="I81" s="7"/>
      <c r="J81" s="15"/>
      <c r="K81" s="19"/>
      <c r="L81" s="19"/>
      <c r="M81" s="15"/>
      <c r="N81" s="15"/>
      <c r="O81" s="62"/>
      <c r="P81" s="15"/>
      <c r="Q81" s="19"/>
      <c r="R81" s="19"/>
      <c r="S81" s="15"/>
      <c r="T81" s="19"/>
      <c r="U81" s="19"/>
      <c r="V81" s="43"/>
    </row>
    <row r="82" spans="1:22" ht="47.25" customHeight="1">
      <c r="A82" s="6" t="s">
        <v>130</v>
      </c>
      <c r="B82" s="18" t="s">
        <v>131</v>
      </c>
      <c r="C82" s="7" t="s">
        <v>10</v>
      </c>
      <c r="D82" s="14"/>
      <c r="E82" s="7"/>
      <c r="F82" s="7"/>
      <c r="G82" s="14"/>
      <c r="H82" s="7"/>
      <c r="I82" s="7"/>
      <c r="J82" s="15"/>
      <c r="K82" s="19"/>
      <c r="L82" s="19"/>
      <c r="M82" s="15"/>
      <c r="N82" s="15"/>
      <c r="O82" s="62"/>
      <c r="P82" s="15"/>
      <c r="Q82" s="19"/>
      <c r="R82" s="19"/>
      <c r="S82" s="15"/>
      <c r="T82" s="19"/>
      <c r="U82" s="19"/>
      <c r="V82" s="43"/>
    </row>
    <row r="83" spans="1:22" ht="57" customHeight="1">
      <c r="A83" s="6" t="s">
        <v>132</v>
      </c>
      <c r="B83" s="18" t="s">
        <v>133</v>
      </c>
      <c r="C83" s="7" t="s">
        <v>10</v>
      </c>
      <c r="D83" s="14">
        <f t="shared" si="6"/>
        <v>280</v>
      </c>
      <c r="E83" s="7">
        <v>280</v>
      </c>
      <c r="F83" s="7"/>
      <c r="G83" s="14">
        <f>H83+I83</f>
        <v>4000</v>
      </c>
      <c r="H83" s="7">
        <v>4000</v>
      </c>
      <c r="I83" s="7"/>
      <c r="J83" s="15">
        <f>K83+L83</f>
        <v>9700</v>
      </c>
      <c r="K83" s="19">
        <v>9700</v>
      </c>
      <c r="L83" s="19"/>
      <c r="M83" s="15">
        <f>N83+O83</f>
        <v>5700</v>
      </c>
      <c r="N83" s="15">
        <f>K83-H83</f>
        <v>5700</v>
      </c>
      <c r="O83" s="62"/>
      <c r="P83" s="15">
        <f>Q83+R83</f>
        <v>7000</v>
      </c>
      <c r="Q83" s="19">
        <v>7000</v>
      </c>
      <c r="R83" s="19"/>
      <c r="S83" s="15">
        <f>T83+U83</f>
        <v>8000</v>
      </c>
      <c r="T83" s="19">
        <v>8000</v>
      </c>
      <c r="U83" s="19"/>
      <c r="V83" s="43"/>
    </row>
    <row r="84" spans="1:22" ht="31.5" customHeight="1">
      <c r="A84" s="6" t="s">
        <v>134</v>
      </c>
      <c r="B84" s="18" t="s">
        <v>135</v>
      </c>
      <c r="C84" s="7" t="s">
        <v>10</v>
      </c>
      <c r="D84" s="14">
        <f t="shared" si="6"/>
        <v>1370</v>
      </c>
      <c r="E84" s="7">
        <v>1370</v>
      </c>
      <c r="F84" s="7"/>
      <c r="G84" s="14"/>
      <c r="H84" s="7"/>
      <c r="I84" s="7"/>
      <c r="J84" s="15"/>
      <c r="K84" s="19"/>
      <c r="L84" s="19"/>
      <c r="M84" s="15"/>
      <c r="N84" s="15"/>
      <c r="O84" s="62"/>
      <c r="P84" s="15"/>
      <c r="Q84" s="19"/>
      <c r="R84" s="19"/>
      <c r="S84" s="15"/>
      <c r="T84" s="19"/>
      <c r="U84" s="19"/>
      <c r="V84" s="43"/>
    </row>
    <row r="85" spans="1:22" ht="39" customHeight="1">
      <c r="A85" s="6" t="s">
        <v>136</v>
      </c>
      <c r="B85" s="18" t="s">
        <v>137</v>
      </c>
      <c r="C85" s="7" t="s">
        <v>10</v>
      </c>
      <c r="D85" s="14">
        <f t="shared" si="6"/>
        <v>38055.1455</v>
      </c>
      <c r="E85" s="7">
        <v>38055.1455</v>
      </c>
      <c r="F85" s="7"/>
      <c r="G85" s="14">
        <f>H85+I85</f>
        <v>49100</v>
      </c>
      <c r="H85" s="7">
        <v>49100</v>
      </c>
      <c r="I85" s="7"/>
      <c r="J85" s="15">
        <f>K85+L85</f>
        <v>59660</v>
      </c>
      <c r="K85" s="19">
        <v>59660</v>
      </c>
      <c r="L85" s="19"/>
      <c r="M85" s="15">
        <f>N85+O85</f>
        <v>10560</v>
      </c>
      <c r="N85" s="15">
        <f>K85-H85</f>
        <v>10560</v>
      </c>
      <c r="O85" s="62"/>
      <c r="P85" s="15">
        <f>Q85+R85</f>
        <v>57000</v>
      </c>
      <c r="Q85" s="19">
        <v>57000</v>
      </c>
      <c r="R85" s="19"/>
      <c r="S85" s="15">
        <f>T85+U85</f>
        <v>59500</v>
      </c>
      <c r="T85" s="19">
        <v>59500</v>
      </c>
      <c r="U85" s="19"/>
      <c r="V85" s="43"/>
    </row>
    <row r="86" spans="1:22" ht="80.25" customHeight="1">
      <c r="A86" s="6" t="s">
        <v>138</v>
      </c>
      <c r="B86" s="18" t="s">
        <v>139</v>
      </c>
      <c r="C86" s="7" t="s">
        <v>10</v>
      </c>
      <c r="D86" s="14"/>
      <c r="E86" s="7"/>
      <c r="F86" s="7"/>
      <c r="G86" s="14"/>
      <c r="H86" s="7"/>
      <c r="I86" s="7"/>
      <c r="J86" s="15"/>
      <c r="K86" s="19"/>
      <c r="L86" s="19"/>
      <c r="M86" s="15"/>
      <c r="N86" s="15"/>
      <c r="O86" s="62"/>
      <c r="P86" s="15"/>
      <c r="Q86" s="19"/>
      <c r="R86" s="19"/>
      <c r="S86" s="15"/>
      <c r="T86" s="19"/>
      <c r="U86" s="19"/>
      <c r="V86" s="43"/>
    </row>
    <row r="87" spans="1:22" ht="48.75" customHeight="1">
      <c r="A87" s="6" t="s">
        <v>140</v>
      </c>
      <c r="B87" s="18" t="s">
        <v>141</v>
      </c>
      <c r="C87" s="7" t="s">
        <v>10</v>
      </c>
      <c r="D87" s="14"/>
      <c r="E87" s="7"/>
      <c r="F87" s="7"/>
      <c r="G87" s="14"/>
      <c r="H87" s="7"/>
      <c r="I87" s="7"/>
      <c r="J87" s="15"/>
      <c r="K87" s="19"/>
      <c r="L87" s="19"/>
      <c r="M87" s="15"/>
      <c r="N87" s="15"/>
      <c r="O87" s="62"/>
      <c r="P87" s="15"/>
      <c r="Q87" s="19"/>
      <c r="R87" s="19"/>
      <c r="S87" s="15"/>
      <c r="T87" s="19"/>
      <c r="U87" s="19"/>
      <c r="V87" s="43"/>
    </row>
    <row r="88" spans="1:22" ht="30" customHeight="1">
      <c r="A88" s="6" t="s">
        <v>142</v>
      </c>
      <c r="B88" s="18" t="s">
        <v>143</v>
      </c>
      <c r="C88" s="7" t="s">
        <v>10</v>
      </c>
      <c r="D88" s="14">
        <f>E88+F88</f>
        <v>33112.83</v>
      </c>
      <c r="E88" s="7">
        <v>33112.83</v>
      </c>
      <c r="F88" s="7"/>
      <c r="G88" s="14">
        <f>H88+I88</f>
        <v>92800</v>
      </c>
      <c r="H88" s="7">
        <v>92800</v>
      </c>
      <c r="I88" s="7"/>
      <c r="J88" s="15">
        <f>K88+L88</f>
        <v>88788</v>
      </c>
      <c r="K88" s="19">
        <v>88788</v>
      </c>
      <c r="L88" s="19"/>
      <c r="M88" s="15">
        <f>N88+O88</f>
        <v>-4012</v>
      </c>
      <c r="N88" s="15">
        <f>K88-H88</f>
        <v>-4012</v>
      </c>
      <c r="O88" s="62"/>
      <c r="P88" s="15">
        <f>Q88+R88</f>
        <v>112000</v>
      </c>
      <c r="Q88" s="19">
        <v>112000</v>
      </c>
      <c r="R88" s="19"/>
      <c r="S88" s="15">
        <f>T88+U88</f>
        <v>114000</v>
      </c>
      <c r="T88" s="19">
        <v>114000</v>
      </c>
      <c r="U88" s="19"/>
      <c r="V88" s="43"/>
    </row>
    <row r="89" spans="1:22" ht="48.75" customHeight="1">
      <c r="A89" s="6" t="s">
        <v>144</v>
      </c>
      <c r="B89" s="18" t="s">
        <v>145</v>
      </c>
      <c r="C89" s="7" t="s">
        <v>10</v>
      </c>
      <c r="D89" s="14">
        <f>E89+F89</f>
        <v>13529.15</v>
      </c>
      <c r="E89" s="7">
        <v>13529.15</v>
      </c>
      <c r="F89" s="7"/>
      <c r="G89" s="14">
        <f>H89+I89</f>
        <v>15500</v>
      </c>
      <c r="H89" s="7">
        <v>15500</v>
      </c>
      <c r="I89" s="7"/>
      <c r="J89" s="15">
        <f>K89+L89</f>
        <v>35489</v>
      </c>
      <c r="K89" s="19">
        <v>35489</v>
      </c>
      <c r="L89" s="19"/>
      <c r="M89" s="15">
        <f>N89+O89</f>
        <v>19989</v>
      </c>
      <c r="N89" s="15">
        <f>K89-H89</f>
        <v>19989</v>
      </c>
      <c r="O89" s="62"/>
      <c r="P89" s="15">
        <f>Q89+R89</f>
        <v>21000</v>
      </c>
      <c r="Q89" s="19">
        <v>21000</v>
      </c>
      <c r="R89" s="19"/>
      <c r="S89" s="15">
        <f>T89+U89</f>
        <v>23000</v>
      </c>
      <c r="T89" s="19">
        <v>23000</v>
      </c>
      <c r="U89" s="19"/>
      <c r="V89" s="43"/>
    </row>
    <row r="90" spans="1:22" ht="48.75" customHeight="1">
      <c r="A90" s="6" t="s">
        <v>146</v>
      </c>
      <c r="B90" s="18" t="s">
        <v>147</v>
      </c>
      <c r="C90" s="7" t="s">
        <v>10</v>
      </c>
      <c r="D90" s="14"/>
      <c r="E90" s="7"/>
      <c r="F90" s="7"/>
      <c r="G90" s="14"/>
      <c r="H90" s="7"/>
      <c r="I90" s="7"/>
      <c r="J90" s="15"/>
      <c r="K90" s="19"/>
      <c r="L90" s="19"/>
      <c r="M90" s="15"/>
      <c r="N90" s="15"/>
      <c r="O90" s="62"/>
      <c r="P90" s="15"/>
      <c r="Q90" s="19"/>
      <c r="R90" s="19"/>
      <c r="S90" s="15"/>
      <c r="T90" s="19"/>
      <c r="U90" s="19"/>
      <c r="V90" s="43"/>
    </row>
    <row r="91" spans="1:22" ht="80.25" customHeight="1">
      <c r="A91" s="6" t="s">
        <v>148</v>
      </c>
      <c r="B91" s="18" t="s">
        <v>149</v>
      </c>
      <c r="C91" s="7" t="s">
        <v>10</v>
      </c>
      <c r="D91" s="14"/>
      <c r="E91" s="7"/>
      <c r="F91" s="7"/>
      <c r="G91" s="14"/>
      <c r="H91" s="7"/>
      <c r="I91" s="7"/>
      <c r="J91" s="15"/>
      <c r="K91" s="19"/>
      <c r="L91" s="19"/>
      <c r="M91" s="15"/>
      <c r="N91" s="15"/>
      <c r="O91" s="62"/>
      <c r="P91" s="15"/>
      <c r="Q91" s="19"/>
      <c r="R91" s="19"/>
      <c r="S91" s="15"/>
      <c r="T91" s="19"/>
      <c r="U91" s="19"/>
      <c r="V91" s="43"/>
    </row>
    <row r="92" spans="1:22" ht="28.5" customHeight="1">
      <c r="A92" s="6" t="s">
        <v>150</v>
      </c>
      <c r="B92" s="18" t="s">
        <v>151</v>
      </c>
      <c r="C92" s="7" t="s">
        <v>10</v>
      </c>
      <c r="D92" s="14"/>
      <c r="E92" s="7"/>
      <c r="F92" s="7"/>
      <c r="G92" s="14"/>
      <c r="H92" s="7"/>
      <c r="I92" s="7"/>
      <c r="J92" s="15"/>
      <c r="K92" s="19"/>
      <c r="L92" s="19"/>
      <c r="M92" s="15"/>
      <c r="N92" s="15"/>
      <c r="O92" s="62"/>
      <c r="P92" s="15"/>
      <c r="Q92" s="19"/>
      <c r="R92" s="19"/>
      <c r="S92" s="15"/>
      <c r="T92" s="19"/>
      <c r="U92" s="19"/>
      <c r="V92" s="43"/>
    </row>
    <row r="93" spans="1:22" ht="24" customHeight="1">
      <c r="A93" s="6" t="s">
        <v>152</v>
      </c>
      <c r="B93" s="18" t="s">
        <v>153</v>
      </c>
      <c r="C93" s="7" t="s">
        <v>10</v>
      </c>
      <c r="D93" s="14"/>
      <c r="E93" s="7"/>
      <c r="F93" s="7"/>
      <c r="G93" s="14"/>
      <c r="H93" s="7"/>
      <c r="I93" s="7"/>
      <c r="J93" s="15"/>
      <c r="K93" s="19"/>
      <c r="L93" s="19"/>
      <c r="M93" s="15"/>
      <c r="N93" s="15"/>
      <c r="O93" s="62"/>
      <c r="P93" s="15"/>
      <c r="Q93" s="19"/>
      <c r="R93" s="19"/>
      <c r="S93" s="15"/>
      <c r="T93" s="19"/>
      <c r="U93" s="19"/>
      <c r="V93" s="43"/>
    </row>
    <row r="94" spans="1:22" ht="24" customHeight="1">
      <c r="A94" s="6" t="s">
        <v>154</v>
      </c>
      <c r="B94" s="18" t="s">
        <v>155</v>
      </c>
      <c r="C94" s="7" t="s">
        <v>10</v>
      </c>
      <c r="D94" s="14"/>
      <c r="E94" s="7"/>
      <c r="F94" s="7"/>
      <c r="G94" s="14"/>
      <c r="H94" s="7"/>
      <c r="I94" s="7"/>
      <c r="J94" s="15"/>
      <c r="K94" s="19"/>
      <c r="L94" s="19"/>
      <c r="M94" s="15"/>
      <c r="N94" s="15"/>
      <c r="O94" s="62"/>
      <c r="P94" s="15"/>
      <c r="Q94" s="19"/>
      <c r="R94" s="19"/>
      <c r="S94" s="15"/>
      <c r="T94" s="19"/>
      <c r="U94" s="19"/>
      <c r="V94" s="43"/>
    </row>
    <row r="95" spans="1:22" ht="36.75" customHeight="1">
      <c r="A95" s="6" t="s">
        <v>156</v>
      </c>
      <c r="B95" s="18" t="s">
        <v>157</v>
      </c>
      <c r="C95" s="7" t="s">
        <v>10</v>
      </c>
      <c r="D95" s="14">
        <f>E95+F95</f>
        <v>38397.509</v>
      </c>
      <c r="E95" s="7">
        <v>38397.509</v>
      </c>
      <c r="F95" s="7"/>
      <c r="G95" s="14">
        <f>H95+I95</f>
        <v>76000</v>
      </c>
      <c r="H95" s="7">
        <v>76000</v>
      </c>
      <c r="I95" s="7"/>
      <c r="J95" s="15">
        <f>K95+L95</f>
        <v>157500</v>
      </c>
      <c r="K95" s="19">
        <v>157500</v>
      </c>
      <c r="L95" s="19"/>
      <c r="M95" s="15">
        <f>N95+O95</f>
        <v>81500</v>
      </c>
      <c r="N95" s="15">
        <f>K95-H95</f>
        <v>81500</v>
      </c>
      <c r="O95" s="62"/>
      <c r="P95" s="15">
        <f>Q95+R95</f>
        <v>110000</v>
      </c>
      <c r="Q95" s="19">
        <v>110000</v>
      </c>
      <c r="R95" s="19"/>
      <c r="S95" s="15">
        <f>T95+U95</f>
        <v>115000</v>
      </c>
      <c r="T95" s="19">
        <v>115000</v>
      </c>
      <c r="U95" s="19"/>
      <c r="V95" s="43"/>
    </row>
    <row r="96" spans="1:22" ht="50.25" customHeight="1">
      <c r="A96" s="12" t="s">
        <v>158</v>
      </c>
      <c r="B96" s="13" t="s">
        <v>187</v>
      </c>
      <c r="C96" s="14" t="s">
        <v>160</v>
      </c>
      <c r="D96" s="14"/>
      <c r="E96" s="14"/>
      <c r="F96" s="14"/>
      <c r="G96" s="14"/>
      <c r="H96" s="14"/>
      <c r="I96" s="14"/>
      <c r="J96" s="15"/>
      <c r="K96" s="15"/>
      <c r="L96" s="15"/>
      <c r="M96" s="15"/>
      <c r="N96" s="15"/>
      <c r="O96" s="62"/>
      <c r="P96" s="15"/>
      <c r="Q96" s="15"/>
      <c r="R96" s="15"/>
      <c r="S96" s="15"/>
      <c r="T96" s="15"/>
      <c r="U96" s="15"/>
      <c r="V96" s="43"/>
    </row>
    <row r="97" spans="1:22" ht="19.5" customHeight="1">
      <c r="A97" s="6"/>
      <c r="B97" s="18" t="s">
        <v>5</v>
      </c>
      <c r="C97" s="7"/>
      <c r="D97" s="14"/>
      <c r="E97" s="7"/>
      <c r="F97" s="7"/>
      <c r="G97" s="14"/>
      <c r="H97" s="7"/>
      <c r="I97" s="7"/>
      <c r="J97" s="15"/>
      <c r="K97" s="19"/>
      <c r="L97" s="19"/>
      <c r="M97" s="15"/>
      <c r="N97" s="15"/>
      <c r="O97" s="62"/>
      <c r="P97" s="15"/>
      <c r="Q97" s="19"/>
      <c r="R97" s="19"/>
      <c r="S97" s="15"/>
      <c r="T97" s="19"/>
      <c r="U97" s="19"/>
      <c r="V97" s="43"/>
    </row>
    <row r="98" spans="1:22" ht="45.75" customHeight="1">
      <c r="A98" s="6" t="s">
        <v>161</v>
      </c>
      <c r="B98" s="18" t="s">
        <v>162</v>
      </c>
      <c r="C98" s="7" t="s">
        <v>10</v>
      </c>
      <c r="D98" s="14"/>
      <c r="E98" s="7"/>
      <c r="F98" s="7"/>
      <c r="G98" s="14"/>
      <c r="H98" s="7"/>
      <c r="I98" s="7"/>
      <c r="J98" s="15"/>
      <c r="K98" s="19"/>
      <c r="L98" s="19"/>
      <c r="M98" s="15"/>
      <c r="N98" s="15"/>
      <c r="O98" s="62"/>
      <c r="P98" s="15"/>
      <c r="Q98" s="19"/>
      <c r="R98" s="19"/>
      <c r="S98" s="15"/>
      <c r="T98" s="19"/>
      <c r="U98" s="19"/>
      <c r="V98" s="43"/>
    </row>
    <row r="99" spans="1:22" ht="38.25" customHeight="1">
      <c r="A99" s="6" t="s">
        <v>163</v>
      </c>
      <c r="B99" s="18" t="s">
        <v>164</v>
      </c>
      <c r="C99" s="7" t="s">
        <v>10</v>
      </c>
      <c r="D99" s="14"/>
      <c r="E99" s="7"/>
      <c r="F99" s="7"/>
      <c r="G99" s="14"/>
      <c r="H99" s="7"/>
      <c r="I99" s="7"/>
      <c r="J99" s="15"/>
      <c r="K99" s="19"/>
      <c r="L99" s="19"/>
      <c r="M99" s="15"/>
      <c r="N99" s="15"/>
      <c r="O99" s="62"/>
      <c r="P99" s="15"/>
      <c r="Q99" s="19"/>
      <c r="R99" s="19"/>
      <c r="S99" s="15"/>
      <c r="T99" s="19"/>
      <c r="U99" s="19"/>
      <c r="V99" s="43"/>
    </row>
    <row r="100" spans="1:22" ht="50.25" customHeight="1">
      <c r="A100" s="12" t="s">
        <v>165</v>
      </c>
      <c r="B100" s="13" t="s">
        <v>166</v>
      </c>
      <c r="C100" s="14" t="s">
        <v>167</v>
      </c>
      <c r="D100" s="14"/>
      <c r="E100" s="14"/>
      <c r="F100" s="14"/>
      <c r="G100" s="14"/>
      <c r="H100" s="14"/>
      <c r="I100" s="14"/>
      <c r="J100" s="15"/>
      <c r="K100" s="15"/>
      <c r="L100" s="15"/>
      <c r="M100" s="15"/>
      <c r="N100" s="15"/>
      <c r="O100" s="62"/>
      <c r="P100" s="15"/>
      <c r="Q100" s="15"/>
      <c r="R100" s="15"/>
      <c r="S100" s="15"/>
      <c r="T100" s="15"/>
      <c r="U100" s="15"/>
      <c r="V100" s="43"/>
    </row>
    <row r="101" spans="1:22" ht="20.25" customHeight="1">
      <c r="A101" s="6"/>
      <c r="B101" s="18" t="s">
        <v>5</v>
      </c>
      <c r="C101" s="7"/>
      <c r="D101" s="14"/>
      <c r="E101" s="7"/>
      <c r="F101" s="7"/>
      <c r="G101" s="14"/>
      <c r="H101" s="7"/>
      <c r="I101" s="7"/>
      <c r="J101" s="15"/>
      <c r="K101" s="19"/>
      <c r="L101" s="19"/>
      <c r="M101" s="15"/>
      <c r="N101" s="15"/>
      <c r="O101" s="62"/>
      <c r="P101" s="15"/>
      <c r="Q101" s="19"/>
      <c r="R101" s="19"/>
      <c r="S101" s="15"/>
      <c r="T101" s="19"/>
      <c r="U101" s="19"/>
      <c r="V101" s="43"/>
    </row>
    <row r="102" spans="1:22" ht="63">
      <c r="A102" s="6" t="s">
        <v>168</v>
      </c>
      <c r="B102" s="18" t="s">
        <v>169</v>
      </c>
      <c r="C102" s="7" t="s">
        <v>10</v>
      </c>
      <c r="D102" s="14"/>
      <c r="E102" s="7"/>
      <c r="F102" s="7"/>
      <c r="G102" s="14"/>
      <c r="H102" s="7"/>
      <c r="I102" s="7"/>
      <c r="J102" s="15"/>
      <c r="K102" s="19"/>
      <c r="L102" s="19"/>
      <c r="M102" s="15"/>
      <c r="N102" s="15"/>
      <c r="O102" s="62"/>
      <c r="P102" s="15"/>
      <c r="Q102" s="19"/>
      <c r="R102" s="19"/>
      <c r="S102" s="15"/>
      <c r="T102" s="19"/>
      <c r="U102" s="19"/>
      <c r="V102" s="43"/>
    </row>
    <row r="103" spans="1:22" ht="42.75" customHeight="1">
      <c r="A103" s="12" t="s">
        <v>170</v>
      </c>
      <c r="B103" s="13" t="s">
        <v>171</v>
      </c>
      <c r="C103" s="14" t="s">
        <v>172</v>
      </c>
      <c r="D103" s="14"/>
      <c r="E103" s="14"/>
      <c r="F103" s="14"/>
      <c r="G103" s="14"/>
      <c r="H103" s="14"/>
      <c r="I103" s="14"/>
      <c r="J103" s="15"/>
      <c r="K103" s="15"/>
      <c r="L103" s="15"/>
      <c r="M103" s="15"/>
      <c r="N103" s="15"/>
      <c r="O103" s="62"/>
      <c r="P103" s="15"/>
      <c r="Q103" s="15"/>
      <c r="R103" s="15"/>
      <c r="S103" s="15"/>
      <c r="T103" s="15"/>
      <c r="U103" s="15"/>
      <c r="V103" s="43"/>
    </row>
    <row r="104" spans="1:22" ht="20.25" customHeight="1">
      <c r="A104" s="6"/>
      <c r="B104" s="18" t="s">
        <v>5</v>
      </c>
      <c r="C104" s="7"/>
      <c r="D104" s="14"/>
      <c r="E104" s="7"/>
      <c r="F104" s="7"/>
      <c r="G104" s="14"/>
      <c r="H104" s="7"/>
      <c r="I104" s="7"/>
      <c r="J104" s="15"/>
      <c r="K104" s="19"/>
      <c r="L104" s="19"/>
      <c r="M104" s="15"/>
      <c r="N104" s="15"/>
      <c r="O104" s="62"/>
      <c r="P104" s="15"/>
      <c r="Q104" s="19"/>
      <c r="R104" s="19"/>
      <c r="S104" s="15"/>
      <c r="T104" s="19"/>
      <c r="U104" s="19"/>
      <c r="V104" s="43"/>
    </row>
    <row r="105" spans="1:22" ht="78.75" customHeight="1">
      <c r="A105" s="6" t="s">
        <v>173</v>
      </c>
      <c r="B105" s="18" t="s">
        <v>174</v>
      </c>
      <c r="C105" s="7"/>
      <c r="D105" s="14"/>
      <c r="E105" s="7"/>
      <c r="F105" s="7"/>
      <c r="G105" s="14"/>
      <c r="H105" s="7"/>
      <c r="I105" s="7"/>
      <c r="J105" s="15"/>
      <c r="K105" s="19"/>
      <c r="L105" s="19"/>
      <c r="M105" s="15"/>
      <c r="N105" s="15"/>
      <c r="O105" s="62"/>
      <c r="P105" s="15"/>
      <c r="Q105" s="19"/>
      <c r="R105" s="19"/>
      <c r="S105" s="15"/>
      <c r="T105" s="19"/>
      <c r="U105" s="19"/>
      <c r="V105" s="43"/>
    </row>
    <row r="106" spans="1:22" ht="42" customHeight="1">
      <c r="A106" s="12" t="s">
        <v>175</v>
      </c>
      <c r="B106" s="13" t="s">
        <v>176</v>
      </c>
      <c r="C106" s="14" t="s">
        <v>177</v>
      </c>
      <c r="D106" s="14">
        <f>E106+F106</f>
        <v>6368.048</v>
      </c>
      <c r="E106" s="14">
        <f>E110</f>
        <v>6368.048</v>
      </c>
      <c r="F106" s="14"/>
      <c r="G106" s="14">
        <f>H106+I106</f>
        <v>23000</v>
      </c>
      <c r="H106" s="14">
        <f>H110</f>
        <v>23000</v>
      </c>
      <c r="I106" s="14"/>
      <c r="J106" s="15">
        <f>K106+L106</f>
        <v>42000</v>
      </c>
      <c r="K106" s="15">
        <f>K110</f>
        <v>42000</v>
      </c>
      <c r="L106" s="15"/>
      <c r="M106" s="15">
        <f>N106+O106</f>
        <v>19000</v>
      </c>
      <c r="N106" s="15">
        <f>K106-H106</f>
        <v>19000</v>
      </c>
      <c r="O106" s="62"/>
      <c r="P106" s="15">
        <f>Q106+R106</f>
        <v>37000</v>
      </c>
      <c r="Q106" s="15">
        <f>Q110</f>
        <v>37000</v>
      </c>
      <c r="R106" s="15"/>
      <c r="S106" s="15">
        <f>T106+U106</f>
        <v>39000</v>
      </c>
      <c r="T106" s="15">
        <f>T110</f>
        <v>39000</v>
      </c>
      <c r="U106" s="15"/>
      <c r="V106" s="43"/>
    </row>
    <row r="107" spans="1:22" ht="12.75" customHeight="1">
      <c r="A107" s="6"/>
      <c r="B107" s="18" t="s">
        <v>5</v>
      </c>
      <c r="C107" s="7"/>
      <c r="D107" s="14"/>
      <c r="E107" s="7"/>
      <c r="F107" s="7"/>
      <c r="G107" s="14"/>
      <c r="H107" s="7"/>
      <c r="I107" s="7"/>
      <c r="J107" s="15"/>
      <c r="K107" s="19"/>
      <c r="L107" s="19"/>
      <c r="M107" s="15"/>
      <c r="N107" s="15"/>
      <c r="O107" s="62"/>
      <c r="P107" s="15"/>
      <c r="Q107" s="19"/>
      <c r="R107" s="19"/>
      <c r="S107" s="15"/>
      <c r="T107" s="19"/>
      <c r="U107" s="19"/>
      <c r="V107" s="43"/>
    </row>
    <row r="108" spans="1:22" ht="26.25" customHeight="1">
      <c r="A108" s="6" t="s">
        <v>178</v>
      </c>
      <c r="B108" s="18" t="s">
        <v>179</v>
      </c>
      <c r="C108" s="7" t="s">
        <v>10</v>
      </c>
      <c r="D108" s="14"/>
      <c r="E108" s="7"/>
      <c r="F108" s="7"/>
      <c r="G108" s="14"/>
      <c r="H108" s="7"/>
      <c r="I108" s="7"/>
      <c r="J108" s="15"/>
      <c r="K108" s="19"/>
      <c r="L108" s="19"/>
      <c r="M108" s="15"/>
      <c r="N108" s="15"/>
      <c r="O108" s="62"/>
      <c r="P108" s="15"/>
      <c r="Q108" s="19"/>
      <c r="R108" s="19"/>
      <c r="S108" s="15"/>
      <c r="T108" s="19"/>
      <c r="U108" s="19"/>
      <c r="V108" s="43"/>
    </row>
    <row r="109" spans="1:22" ht="27" customHeight="1">
      <c r="A109" s="6" t="s">
        <v>180</v>
      </c>
      <c r="B109" s="18" t="s">
        <v>181</v>
      </c>
      <c r="C109" s="7" t="s">
        <v>10</v>
      </c>
      <c r="D109" s="14"/>
      <c r="E109" s="7"/>
      <c r="F109" s="7"/>
      <c r="G109" s="14"/>
      <c r="H109" s="7"/>
      <c r="I109" s="7"/>
      <c r="J109" s="15"/>
      <c r="K109" s="19"/>
      <c r="L109" s="19"/>
      <c r="M109" s="15"/>
      <c r="N109" s="15"/>
      <c r="O109" s="62"/>
      <c r="P109" s="15"/>
      <c r="Q109" s="19"/>
      <c r="R109" s="19"/>
      <c r="S109" s="15"/>
      <c r="T109" s="19"/>
      <c r="U109" s="19"/>
      <c r="V109" s="43"/>
    </row>
    <row r="110" spans="1:22" ht="39.75" customHeight="1" thickBot="1">
      <c r="A110" s="31" t="s">
        <v>182</v>
      </c>
      <c r="B110" s="32" t="s">
        <v>183</v>
      </c>
      <c r="C110" s="48" t="s">
        <v>10</v>
      </c>
      <c r="D110" s="14">
        <f>E110+F110</f>
        <v>6368.048</v>
      </c>
      <c r="E110" s="48">
        <v>6368.048</v>
      </c>
      <c r="F110" s="48"/>
      <c r="G110" s="14">
        <f>H110+I110</f>
        <v>23000</v>
      </c>
      <c r="H110" s="48">
        <v>23000</v>
      </c>
      <c r="I110" s="48"/>
      <c r="J110" s="15">
        <f>K110+L110</f>
        <v>42000</v>
      </c>
      <c r="K110" s="33">
        <v>42000</v>
      </c>
      <c r="L110" s="33"/>
      <c r="M110" s="15">
        <f>N110+O110</f>
        <v>19000</v>
      </c>
      <c r="N110" s="33">
        <f>K110-H110</f>
        <v>19000</v>
      </c>
      <c r="O110" s="62"/>
      <c r="P110" s="15">
        <f>Q110+R110</f>
        <v>37000</v>
      </c>
      <c r="Q110" s="33">
        <v>37000</v>
      </c>
      <c r="R110" s="33"/>
      <c r="S110" s="15">
        <f>T110+U110</f>
        <v>39000</v>
      </c>
      <c r="T110" s="33">
        <v>39000</v>
      </c>
      <c r="U110" s="33"/>
      <c r="V110" s="44"/>
    </row>
    <row r="111" spans="1:21" ht="10.5">
      <c r="A111" s="53"/>
      <c r="B111" s="54"/>
      <c r="C111" s="53"/>
      <c r="D111" s="53"/>
      <c r="E111" s="53"/>
      <c r="F111" s="53"/>
      <c r="G111" s="53"/>
      <c r="H111" s="53"/>
      <c r="I111" s="5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</row>
    <row r="112" spans="1:21" ht="10.5">
      <c r="A112" s="53"/>
      <c r="B112" s="54"/>
      <c r="C112" s="53"/>
      <c r="D112" s="53"/>
      <c r="E112" s="53"/>
      <c r="F112" s="53"/>
      <c r="G112" s="53"/>
      <c r="H112" s="53"/>
      <c r="I112" s="5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</row>
    <row r="113" spans="1:21" ht="10.5">
      <c r="A113" s="53"/>
      <c r="B113" s="54"/>
      <c r="C113" s="53"/>
      <c r="D113" s="53"/>
      <c r="E113" s="53"/>
      <c r="F113" s="53"/>
      <c r="G113" s="53"/>
      <c r="H113" s="53"/>
      <c r="I113" s="5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</row>
    <row r="116" ht="10.5">
      <c r="M116" s="50" t="s">
        <v>595</v>
      </c>
    </row>
  </sheetData>
  <sheetProtection/>
  <mergeCells count="23">
    <mergeCell ref="M7:O7"/>
    <mergeCell ref="M8:M9"/>
    <mergeCell ref="N8:O8"/>
    <mergeCell ref="T8:U8"/>
    <mergeCell ref="S8:S9"/>
    <mergeCell ref="C7:C9"/>
    <mergeCell ref="A5:U5"/>
    <mergeCell ref="K8:L8"/>
    <mergeCell ref="J8:J9"/>
    <mergeCell ref="P8:P9"/>
    <mergeCell ref="Q8:R8"/>
    <mergeCell ref="E8:F8"/>
    <mergeCell ref="G8:G9"/>
    <mergeCell ref="D8:D9"/>
    <mergeCell ref="D7:F7"/>
    <mergeCell ref="G7:I7"/>
    <mergeCell ref="V8:V9"/>
    <mergeCell ref="B7:B9"/>
    <mergeCell ref="A7:A9"/>
    <mergeCell ref="J7:L7"/>
    <mergeCell ref="P7:R7"/>
    <mergeCell ref="S7:U7"/>
    <mergeCell ref="H8:I8"/>
  </mergeCells>
  <printOptions/>
  <pageMargins left="0.25" right="0.25" top="0.75" bottom="0.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94"/>
  <sheetViews>
    <sheetView zoomScale="120" zoomScaleNormal="120" zoomScalePageLayoutView="0" workbookViewId="0" topLeftCell="N1">
      <selection activeCell="W3" sqref="W3"/>
    </sheetView>
  </sheetViews>
  <sheetFormatPr defaultColWidth="9.140625" defaultRowHeight="12"/>
  <cols>
    <col min="1" max="1" width="13.00390625" style="96" customWidth="1"/>
    <col min="2" max="2" width="48.8515625" style="101" customWidth="1"/>
    <col min="3" max="3" width="9.7109375" style="96" customWidth="1"/>
    <col min="4" max="10" width="11.421875" style="96" customWidth="1"/>
    <col min="11" max="11" width="13.140625" style="98" customWidth="1"/>
    <col min="12" max="12" width="13.28125" style="98" customWidth="1"/>
    <col min="13" max="17" width="12.28125" style="98" customWidth="1"/>
    <col min="18" max="19" width="14.28125" style="98" customWidth="1"/>
    <col min="20" max="20" width="13.140625" style="98" customWidth="1"/>
    <col min="21" max="22" width="14.421875" style="98" customWidth="1"/>
    <col min="23" max="23" width="22.8515625" style="100" customWidth="1"/>
    <col min="24" max="16384" width="9.28125" style="100" customWidth="1"/>
  </cols>
  <sheetData>
    <row r="2" ht="90" customHeight="1">
      <c r="W2" s="161" t="s">
        <v>629</v>
      </c>
    </row>
    <row r="3" spans="2:24" ht="96" customHeight="1">
      <c r="B3" s="97"/>
      <c r="M3" s="97"/>
      <c r="N3" s="97"/>
      <c r="O3" s="97"/>
      <c r="P3" s="97"/>
      <c r="S3" s="97"/>
      <c r="W3" s="161" t="s">
        <v>630</v>
      </c>
      <c r="X3" s="99"/>
    </row>
    <row r="4" spans="11:22" ht="14.25" customHeight="1"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ht="41.25" customHeight="1">
      <c r="A5" s="182" t="s">
        <v>566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</row>
    <row r="6" spans="1:23" ht="15" customHeight="1" thickBot="1">
      <c r="A6" s="103"/>
      <c r="B6" s="104"/>
      <c r="C6" s="103"/>
      <c r="D6" s="103"/>
      <c r="E6" s="103"/>
      <c r="F6" s="103"/>
      <c r="G6" s="103"/>
      <c r="H6" s="103"/>
      <c r="I6" s="103"/>
      <c r="J6" s="103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W6" s="106" t="s">
        <v>0</v>
      </c>
    </row>
    <row r="7" spans="1:23" ht="22.5" customHeight="1">
      <c r="A7" s="187" t="s">
        <v>1</v>
      </c>
      <c r="B7" s="178" t="s">
        <v>2</v>
      </c>
      <c r="C7" s="179" t="s">
        <v>3</v>
      </c>
      <c r="D7" s="184" t="s">
        <v>188</v>
      </c>
      <c r="E7" s="181" t="s">
        <v>570</v>
      </c>
      <c r="F7" s="181"/>
      <c r="G7" s="181"/>
      <c r="H7" s="181" t="s">
        <v>571</v>
      </c>
      <c r="I7" s="181"/>
      <c r="J7" s="181"/>
      <c r="K7" s="181" t="s">
        <v>184</v>
      </c>
      <c r="L7" s="181"/>
      <c r="M7" s="181"/>
      <c r="N7" s="173" t="s">
        <v>572</v>
      </c>
      <c r="O7" s="174"/>
      <c r="P7" s="175"/>
      <c r="Q7" s="181" t="s">
        <v>185</v>
      </c>
      <c r="R7" s="181"/>
      <c r="S7" s="181"/>
      <c r="T7" s="181" t="s">
        <v>186</v>
      </c>
      <c r="U7" s="181"/>
      <c r="V7" s="186"/>
      <c r="W7" s="107" t="s">
        <v>573</v>
      </c>
    </row>
    <row r="8" spans="1:23" ht="18.75" customHeight="1">
      <c r="A8" s="188"/>
      <c r="B8" s="176"/>
      <c r="C8" s="180"/>
      <c r="D8" s="185"/>
      <c r="E8" s="176" t="s">
        <v>4</v>
      </c>
      <c r="F8" s="176" t="s">
        <v>5</v>
      </c>
      <c r="G8" s="176"/>
      <c r="H8" s="176" t="s">
        <v>4</v>
      </c>
      <c r="I8" s="176" t="s">
        <v>5</v>
      </c>
      <c r="J8" s="176"/>
      <c r="K8" s="176" t="s">
        <v>4</v>
      </c>
      <c r="L8" s="176" t="s">
        <v>5</v>
      </c>
      <c r="M8" s="176"/>
      <c r="N8" s="176" t="s">
        <v>4</v>
      </c>
      <c r="O8" s="176" t="s">
        <v>5</v>
      </c>
      <c r="P8" s="176"/>
      <c r="Q8" s="176" t="s">
        <v>4</v>
      </c>
      <c r="R8" s="176" t="s">
        <v>5</v>
      </c>
      <c r="S8" s="176"/>
      <c r="T8" s="176" t="s">
        <v>4</v>
      </c>
      <c r="U8" s="176" t="s">
        <v>5</v>
      </c>
      <c r="V8" s="177"/>
      <c r="W8" s="171" t="s">
        <v>574</v>
      </c>
    </row>
    <row r="9" spans="1:23" ht="38.25" customHeight="1">
      <c r="A9" s="188"/>
      <c r="B9" s="176"/>
      <c r="C9" s="180"/>
      <c r="D9" s="185"/>
      <c r="E9" s="176"/>
      <c r="F9" s="110" t="s">
        <v>6</v>
      </c>
      <c r="G9" s="110" t="s">
        <v>7</v>
      </c>
      <c r="H9" s="176"/>
      <c r="I9" s="110" t="s">
        <v>6</v>
      </c>
      <c r="J9" s="110" t="s">
        <v>7</v>
      </c>
      <c r="K9" s="176"/>
      <c r="L9" s="110" t="s">
        <v>6</v>
      </c>
      <c r="M9" s="110" t="s">
        <v>7</v>
      </c>
      <c r="N9" s="176"/>
      <c r="O9" s="110" t="s">
        <v>6</v>
      </c>
      <c r="P9" s="110" t="s">
        <v>7</v>
      </c>
      <c r="Q9" s="176"/>
      <c r="R9" s="110" t="s">
        <v>6</v>
      </c>
      <c r="S9" s="110" t="s">
        <v>7</v>
      </c>
      <c r="T9" s="176"/>
      <c r="U9" s="110" t="s">
        <v>6</v>
      </c>
      <c r="V9" s="95" t="s">
        <v>7</v>
      </c>
      <c r="W9" s="172"/>
    </row>
    <row r="10" spans="1:23" ht="12.75" customHeight="1">
      <c r="A10" s="108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  <c r="N10" s="109">
        <v>14</v>
      </c>
      <c r="O10" s="109">
        <v>15</v>
      </c>
      <c r="P10" s="109">
        <v>16</v>
      </c>
      <c r="Q10" s="109">
        <v>17</v>
      </c>
      <c r="R10" s="109">
        <v>18</v>
      </c>
      <c r="S10" s="109">
        <v>19</v>
      </c>
      <c r="T10" s="109">
        <v>20</v>
      </c>
      <c r="U10" s="109">
        <v>21</v>
      </c>
      <c r="V10" s="111">
        <v>22</v>
      </c>
      <c r="W10" s="112">
        <v>22</v>
      </c>
    </row>
    <row r="11" spans="1:23" s="114" customFormat="1" ht="31.5" customHeight="1">
      <c r="A11" s="12" t="s">
        <v>8</v>
      </c>
      <c r="B11" s="13" t="s">
        <v>9</v>
      </c>
      <c r="C11" s="14" t="s">
        <v>10</v>
      </c>
      <c r="D11" s="61"/>
      <c r="E11" s="61">
        <f>F11+G11</f>
        <v>1286024.041</v>
      </c>
      <c r="F11" s="61">
        <f>F13+F37+F52</f>
        <v>915405.041</v>
      </c>
      <c r="G11" s="61">
        <f>G37</f>
        <v>370619</v>
      </c>
      <c r="H11" s="61">
        <f>I11+J11</f>
        <v>3206852.2</v>
      </c>
      <c r="I11" s="61">
        <f>I13+I37+I52</f>
        <v>1491570</v>
      </c>
      <c r="J11" s="61">
        <f>J37</f>
        <v>1715282.2</v>
      </c>
      <c r="K11" s="56">
        <f>L11+M11</f>
        <v>3127890</v>
      </c>
      <c r="L11" s="56">
        <f>L13+L45+L52</f>
        <v>1684415</v>
      </c>
      <c r="M11" s="56">
        <f>M37</f>
        <v>1443475</v>
      </c>
      <c r="N11" s="56">
        <f>O11+P11</f>
        <v>-78962.19999999995</v>
      </c>
      <c r="O11" s="56">
        <f>L11-I11</f>
        <v>192845</v>
      </c>
      <c r="P11" s="56">
        <f>M11-J11</f>
        <v>-271807.19999999995</v>
      </c>
      <c r="Q11" s="56">
        <f>R11+S11</f>
        <v>2605079</v>
      </c>
      <c r="R11" s="56">
        <f>R13+R45+R52</f>
        <v>1789079</v>
      </c>
      <c r="S11" s="56">
        <f>S37</f>
        <v>816000</v>
      </c>
      <c r="T11" s="56">
        <f>U11+V11</f>
        <v>2391719</v>
      </c>
      <c r="U11" s="56">
        <f>U13+U37+U52</f>
        <v>1933719</v>
      </c>
      <c r="V11" s="57">
        <f>V37</f>
        <v>458000</v>
      </c>
      <c r="W11" s="113"/>
    </row>
    <row r="12" spans="1:23" ht="12.75" customHeight="1">
      <c r="A12" s="24"/>
      <c r="B12" s="25" t="s">
        <v>5</v>
      </c>
      <c r="C12" s="26"/>
      <c r="D12" s="61"/>
      <c r="E12" s="61"/>
      <c r="F12" s="61"/>
      <c r="G12" s="61"/>
      <c r="H12" s="61"/>
      <c r="I12" s="61"/>
      <c r="J12" s="61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7"/>
      <c r="W12" s="115"/>
    </row>
    <row r="13" spans="1:105" s="114" customFormat="1" ht="43.5" customHeight="1">
      <c r="A13" s="12" t="s">
        <v>11</v>
      </c>
      <c r="B13" s="13" t="s">
        <v>12</v>
      </c>
      <c r="C13" s="14" t="s">
        <v>13</v>
      </c>
      <c r="D13" s="61"/>
      <c r="E13" s="61">
        <f aca="true" t="shared" si="0" ref="E13:E75">F13+G13</f>
        <v>240608.03</v>
      </c>
      <c r="F13" s="61">
        <v>240608.03</v>
      </c>
      <c r="G13" s="61"/>
      <c r="H13" s="61">
        <f aca="true" t="shared" si="1" ref="H13:H75">I13+J13</f>
        <v>421200</v>
      </c>
      <c r="I13" s="61">
        <v>421200</v>
      </c>
      <c r="J13" s="61"/>
      <c r="K13" s="56">
        <f aca="true" t="shared" si="2" ref="K13:K75">L13+M13</f>
        <v>562496</v>
      </c>
      <c r="L13" s="56">
        <v>562496</v>
      </c>
      <c r="M13" s="56"/>
      <c r="N13" s="56">
        <f aca="true" t="shared" si="3" ref="N13:N75">O13+P13</f>
        <v>141296</v>
      </c>
      <c r="O13" s="56">
        <f aca="true" t="shared" si="4" ref="O13:O75">L13-I13</f>
        <v>141296</v>
      </c>
      <c r="P13" s="56"/>
      <c r="Q13" s="56">
        <f aca="true" t="shared" si="5" ref="Q13:Q75">R13+S13</f>
        <v>618991</v>
      </c>
      <c r="R13" s="56">
        <v>618991</v>
      </c>
      <c r="S13" s="56"/>
      <c r="T13" s="56">
        <f aca="true" t="shared" si="6" ref="T13:T75">U13+V13</f>
        <v>738381</v>
      </c>
      <c r="U13" s="56">
        <v>738381</v>
      </c>
      <c r="V13" s="57"/>
      <c r="W13" s="113"/>
      <c r="DA13" s="114">
        <v>0</v>
      </c>
    </row>
    <row r="14" spans="1:23" ht="12.75" customHeight="1">
      <c r="A14" s="24"/>
      <c r="B14" s="25" t="s">
        <v>5</v>
      </c>
      <c r="C14" s="26"/>
      <c r="D14" s="61"/>
      <c r="E14" s="61"/>
      <c r="F14" s="61"/>
      <c r="G14" s="61"/>
      <c r="H14" s="61"/>
      <c r="I14" s="61"/>
      <c r="J14" s="61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115"/>
    </row>
    <row r="15" spans="1:23" s="114" customFormat="1" ht="77.25" customHeight="1">
      <c r="A15" s="12" t="s">
        <v>28</v>
      </c>
      <c r="B15" s="13" t="s">
        <v>29</v>
      </c>
      <c r="C15" s="14" t="s">
        <v>30</v>
      </c>
      <c r="D15" s="61"/>
      <c r="E15" s="61">
        <f t="shared" si="0"/>
        <v>10358.392</v>
      </c>
      <c r="F15" s="61">
        <f>F17+F18+F19+F20+F22+F23+F24+F25+F26+F27+F28</f>
        <v>10358.392</v>
      </c>
      <c r="G15" s="61"/>
      <c r="H15" s="61">
        <f t="shared" si="1"/>
        <v>20373.999999999996</v>
      </c>
      <c r="I15" s="61">
        <f>I17+I19+I20+I21+I22+I23+I25+I26+I27+I28</f>
        <v>20373.999999999996</v>
      </c>
      <c r="J15" s="61"/>
      <c r="K15" s="56">
        <f t="shared" si="2"/>
        <v>60046</v>
      </c>
      <c r="L15" s="56">
        <f>L17++L18+L19+L20+L21+L22+L23+L25+L26+L27+L28+L29</f>
        <v>60046</v>
      </c>
      <c r="M15" s="56"/>
      <c r="N15" s="56">
        <f t="shared" si="3"/>
        <v>39672</v>
      </c>
      <c r="O15" s="56">
        <f t="shared" si="4"/>
        <v>39672</v>
      </c>
      <c r="P15" s="56"/>
      <c r="Q15" s="56">
        <f t="shared" si="5"/>
        <v>37370</v>
      </c>
      <c r="R15" s="56">
        <f>R17+R19+R20+R21+R22+R23+R25+R26+R27+R28</f>
        <v>37370</v>
      </c>
      <c r="S15" s="56"/>
      <c r="T15" s="56">
        <f t="shared" si="6"/>
        <v>40130</v>
      </c>
      <c r="U15" s="56">
        <f>U17+U19+U20+U21+U22+U23+U25+U26+U27+U28</f>
        <v>40130</v>
      </c>
      <c r="V15" s="57"/>
      <c r="W15" s="113"/>
    </row>
    <row r="16" spans="1:23" ht="12.75" customHeight="1">
      <c r="A16" s="24"/>
      <c r="B16" s="25" t="s">
        <v>5</v>
      </c>
      <c r="C16" s="26"/>
      <c r="D16" s="61"/>
      <c r="E16" s="61"/>
      <c r="F16" s="61"/>
      <c r="G16" s="61"/>
      <c r="H16" s="61"/>
      <c r="I16" s="61"/>
      <c r="J16" s="61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7"/>
      <c r="W16" s="115"/>
    </row>
    <row r="17" spans="1:23" ht="42" customHeight="1">
      <c r="A17" s="24" t="s">
        <v>31</v>
      </c>
      <c r="B17" s="25" t="s">
        <v>32</v>
      </c>
      <c r="C17" s="26" t="s">
        <v>10</v>
      </c>
      <c r="D17" s="61"/>
      <c r="E17" s="61">
        <f t="shared" si="0"/>
        <v>6813</v>
      </c>
      <c r="F17" s="61">
        <v>6813</v>
      </c>
      <c r="G17" s="61"/>
      <c r="H17" s="61">
        <f t="shared" si="1"/>
        <v>2329.8</v>
      </c>
      <c r="I17" s="61">
        <v>2329.8</v>
      </c>
      <c r="J17" s="61"/>
      <c r="K17" s="56">
        <f t="shared" si="2"/>
        <v>33750</v>
      </c>
      <c r="L17" s="56">
        <v>33750</v>
      </c>
      <c r="M17" s="56"/>
      <c r="N17" s="56">
        <f t="shared" si="3"/>
        <v>31420.2</v>
      </c>
      <c r="O17" s="56">
        <f t="shared" si="4"/>
        <v>31420.2</v>
      </c>
      <c r="P17" s="56"/>
      <c r="Q17" s="56">
        <f t="shared" si="5"/>
        <v>17000</v>
      </c>
      <c r="R17" s="56">
        <v>17000</v>
      </c>
      <c r="S17" s="56"/>
      <c r="T17" s="56">
        <f t="shared" si="6"/>
        <v>19000</v>
      </c>
      <c r="U17" s="56">
        <v>19000</v>
      </c>
      <c r="V17" s="57"/>
      <c r="W17" s="113"/>
    </row>
    <row r="18" spans="1:23" ht="60.75" customHeight="1">
      <c r="A18" s="24" t="s">
        <v>33</v>
      </c>
      <c r="B18" s="25" t="s">
        <v>34</v>
      </c>
      <c r="C18" s="26" t="s">
        <v>10</v>
      </c>
      <c r="D18" s="61"/>
      <c r="E18" s="61">
        <f t="shared" si="0"/>
        <v>357</v>
      </c>
      <c r="F18" s="61">
        <v>357</v>
      </c>
      <c r="G18" s="61"/>
      <c r="H18" s="61"/>
      <c r="I18" s="61"/>
      <c r="J18" s="61"/>
      <c r="K18" s="56">
        <f>L18</f>
        <v>300</v>
      </c>
      <c r="L18" s="56">
        <v>300</v>
      </c>
      <c r="M18" s="56"/>
      <c r="N18" s="56"/>
      <c r="O18" s="56"/>
      <c r="P18" s="56"/>
      <c r="Q18" s="56"/>
      <c r="R18" s="56"/>
      <c r="S18" s="56"/>
      <c r="T18" s="56"/>
      <c r="U18" s="56"/>
      <c r="V18" s="57"/>
      <c r="W18" s="113"/>
    </row>
    <row r="19" spans="1:23" ht="37.5" customHeight="1">
      <c r="A19" s="24" t="s">
        <v>35</v>
      </c>
      <c r="B19" s="25" t="s">
        <v>36</v>
      </c>
      <c r="C19" s="26" t="s">
        <v>10</v>
      </c>
      <c r="D19" s="61"/>
      <c r="E19" s="61">
        <f t="shared" si="0"/>
        <v>50</v>
      </c>
      <c r="F19" s="61">
        <v>50</v>
      </c>
      <c r="G19" s="61"/>
      <c r="H19" s="61">
        <f t="shared" si="1"/>
        <v>150</v>
      </c>
      <c r="I19" s="61">
        <v>150</v>
      </c>
      <c r="J19" s="61"/>
      <c r="K19" s="56">
        <f t="shared" si="2"/>
        <v>500</v>
      </c>
      <c r="L19" s="56">
        <v>500</v>
      </c>
      <c r="M19" s="56"/>
      <c r="N19" s="56">
        <f t="shared" si="3"/>
        <v>350</v>
      </c>
      <c r="O19" s="56">
        <f t="shared" si="4"/>
        <v>350</v>
      </c>
      <c r="P19" s="56"/>
      <c r="Q19" s="56">
        <f t="shared" si="5"/>
        <v>220</v>
      </c>
      <c r="R19" s="56">
        <v>220</v>
      </c>
      <c r="S19" s="56"/>
      <c r="T19" s="56">
        <f t="shared" si="6"/>
        <v>230</v>
      </c>
      <c r="U19" s="56">
        <v>230</v>
      </c>
      <c r="V19" s="57"/>
      <c r="W19" s="113"/>
    </row>
    <row r="20" spans="1:23" ht="64.5" customHeight="1">
      <c r="A20" s="24">
        <v>11304</v>
      </c>
      <c r="B20" s="13" t="s">
        <v>38</v>
      </c>
      <c r="C20" s="26"/>
      <c r="D20" s="61"/>
      <c r="E20" s="61">
        <f t="shared" si="0"/>
        <v>716.67</v>
      </c>
      <c r="F20" s="61">
        <v>716.67</v>
      </c>
      <c r="G20" s="61"/>
      <c r="H20" s="61">
        <f t="shared" si="1"/>
        <v>6456</v>
      </c>
      <c r="I20" s="61">
        <v>6456</v>
      </c>
      <c r="J20" s="61"/>
      <c r="K20" s="56">
        <f t="shared" si="2"/>
        <v>7166</v>
      </c>
      <c r="L20" s="56">
        <v>7166</v>
      </c>
      <c r="M20" s="56"/>
      <c r="N20" s="56">
        <f t="shared" si="3"/>
        <v>710</v>
      </c>
      <c r="O20" s="56">
        <f t="shared" si="4"/>
        <v>710</v>
      </c>
      <c r="P20" s="56"/>
      <c r="Q20" s="56">
        <f t="shared" si="5"/>
        <v>7000</v>
      </c>
      <c r="R20" s="56">
        <v>7000</v>
      </c>
      <c r="S20" s="56"/>
      <c r="T20" s="56">
        <f t="shared" si="6"/>
        <v>7200</v>
      </c>
      <c r="U20" s="56">
        <v>7200</v>
      </c>
      <c r="V20" s="57"/>
      <c r="W20" s="113"/>
    </row>
    <row r="21" spans="1:23" ht="92.25" customHeight="1">
      <c r="A21" s="24">
        <v>11305</v>
      </c>
      <c r="B21" s="13" t="s">
        <v>40</v>
      </c>
      <c r="C21" s="26"/>
      <c r="D21" s="61"/>
      <c r="E21" s="61"/>
      <c r="F21" s="61"/>
      <c r="G21" s="61"/>
      <c r="H21" s="61">
        <f t="shared" si="1"/>
        <v>150</v>
      </c>
      <c r="I21" s="61">
        <v>150</v>
      </c>
      <c r="J21" s="61"/>
      <c r="K21" s="56">
        <f t="shared" si="2"/>
        <v>570</v>
      </c>
      <c r="L21" s="56">
        <v>570</v>
      </c>
      <c r="M21" s="56"/>
      <c r="N21" s="56">
        <f t="shared" si="3"/>
        <v>420</v>
      </c>
      <c r="O21" s="56">
        <f t="shared" si="4"/>
        <v>420</v>
      </c>
      <c r="P21" s="56"/>
      <c r="Q21" s="56">
        <f t="shared" si="5"/>
        <v>400</v>
      </c>
      <c r="R21" s="56">
        <v>400</v>
      </c>
      <c r="S21" s="56"/>
      <c r="T21" s="56">
        <f t="shared" si="6"/>
        <v>400</v>
      </c>
      <c r="U21" s="56">
        <v>400</v>
      </c>
      <c r="V21" s="57"/>
      <c r="W21" s="113"/>
    </row>
    <row r="22" spans="1:23" ht="64.5" customHeight="1">
      <c r="A22" s="24">
        <v>11306</v>
      </c>
      <c r="B22" s="13" t="s">
        <v>42</v>
      </c>
      <c r="C22" s="26"/>
      <c r="D22" s="61"/>
      <c r="E22" s="61">
        <f t="shared" si="0"/>
        <v>50</v>
      </c>
      <c r="F22" s="61">
        <v>50</v>
      </c>
      <c r="G22" s="61"/>
      <c r="H22" s="61">
        <f t="shared" si="1"/>
        <v>50</v>
      </c>
      <c r="I22" s="61">
        <v>50</v>
      </c>
      <c r="J22" s="61"/>
      <c r="K22" s="56">
        <f t="shared" si="2"/>
        <v>50</v>
      </c>
      <c r="L22" s="56">
        <v>50</v>
      </c>
      <c r="M22" s="56"/>
      <c r="N22" s="56">
        <f t="shared" si="3"/>
        <v>0</v>
      </c>
      <c r="O22" s="56">
        <f t="shared" si="4"/>
        <v>0</v>
      </c>
      <c r="P22" s="56"/>
      <c r="Q22" s="56">
        <f t="shared" si="5"/>
        <v>50</v>
      </c>
      <c r="R22" s="56">
        <v>50</v>
      </c>
      <c r="S22" s="56"/>
      <c r="T22" s="56">
        <f t="shared" si="6"/>
        <v>50</v>
      </c>
      <c r="U22" s="56">
        <v>50</v>
      </c>
      <c r="V22" s="57"/>
      <c r="W22" s="113"/>
    </row>
    <row r="23" spans="1:23" ht="64.5" customHeight="1">
      <c r="A23" s="24">
        <v>11307</v>
      </c>
      <c r="B23" s="13" t="s">
        <v>44</v>
      </c>
      <c r="C23" s="26"/>
      <c r="D23" s="61"/>
      <c r="E23" s="61">
        <f t="shared" si="0"/>
        <v>1302.096</v>
      </c>
      <c r="F23" s="61">
        <v>1302.096</v>
      </c>
      <c r="G23" s="61"/>
      <c r="H23" s="61">
        <f t="shared" si="1"/>
        <v>7086.8</v>
      </c>
      <c r="I23" s="61">
        <v>7086.8</v>
      </c>
      <c r="J23" s="61"/>
      <c r="K23" s="56">
        <f t="shared" si="2"/>
        <v>8686</v>
      </c>
      <c r="L23" s="56">
        <v>8686</v>
      </c>
      <c r="M23" s="56"/>
      <c r="N23" s="56">
        <f t="shared" si="3"/>
        <v>1599.1999999999998</v>
      </c>
      <c r="O23" s="56">
        <f t="shared" si="4"/>
        <v>1599.1999999999998</v>
      </c>
      <c r="P23" s="56"/>
      <c r="Q23" s="56">
        <f t="shared" si="5"/>
        <v>7300</v>
      </c>
      <c r="R23" s="56">
        <v>7300</v>
      </c>
      <c r="S23" s="56"/>
      <c r="T23" s="56">
        <f t="shared" si="6"/>
        <v>7400</v>
      </c>
      <c r="U23" s="56">
        <v>7400</v>
      </c>
      <c r="V23" s="57"/>
      <c r="W23" s="113"/>
    </row>
    <row r="24" spans="1:23" ht="64.5" customHeight="1">
      <c r="A24" s="24">
        <v>11308</v>
      </c>
      <c r="B24" s="13" t="s">
        <v>46</v>
      </c>
      <c r="C24" s="26"/>
      <c r="D24" s="61"/>
      <c r="E24" s="61">
        <f t="shared" si="0"/>
        <v>25</v>
      </c>
      <c r="F24" s="61">
        <v>25</v>
      </c>
      <c r="G24" s="61"/>
      <c r="H24" s="61"/>
      <c r="I24" s="61"/>
      <c r="J24" s="61"/>
      <c r="K24" s="56"/>
      <c r="L24" s="56"/>
      <c r="M24" s="56"/>
      <c r="N24" s="56"/>
      <c r="O24" s="56"/>
      <c r="P24" s="56"/>
      <c r="Q24" s="56">
        <f t="shared" si="5"/>
        <v>0</v>
      </c>
      <c r="R24" s="56"/>
      <c r="S24" s="56"/>
      <c r="T24" s="56">
        <f t="shared" si="6"/>
        <v>0</v>
      </c>
      <c r="U24" s="56"/>
      <c r="V24" s="57"/>
      <c r="W24" s="113"/>
    </row>
    <row r="25" spans="1:23" ht="64.5" customHeight="1">
      <c r="A25" s="24">
        <v>11309</v>
      </c>
      <c r="B25" s="13" t="s">
        <v>48</v>
      </c>
      <c r="C25" s="26"/>
      <c r="D25" s="61"/>
      <c r="E25" s="61">
        <f t="shared" si="0"/>
        <v>271.816</v>
      </c>
      <c r="F25" s="61">
        <v>271.816</v>
      </c>
      <c r="G25" s="61"/>
      <c r="H25" s="61">
        <f t="shared" si="1"/>
        <v>1802.6</v>
      </c>
      <c r="I25" s="61">
        <v>1802.6</v>
      </c>
      <c r="J25" s="61"/>
      <c r="K25" s="56">
        <f t="shared" si="2"/>
        <v>1180</v>
      </c>
      <c r="L25" s="56">
        <v>1180</v>
      </c>
      <c r="M25" s="56"/>
      <c r="N25" s="56">
        <f t="shared" si="3"/>
        <v>-622.5999999999999</v>
      </c>
      <c r="O25" s="56">
        <f t="shared" si="4"/>
        <v>-622.5999999999999</v>
      </c>
      <c r="P25" s="56"/>
      <c r="Q25" s="56">
        <f t="shared" si="5"/>
        <v>2100</v>
      </c>
      <c r="R25" s="56">
        <v>2100</v>
      </c>
      <c r="S25" s="56"/>
      <c r="T25" s="56">
        <f t="shared" si="6"/>
        <v>2200</v>
      </c>
      <c r="U25" s="56">
        <v>2200</v>
      </c>
      <c r="V25" s="57"/>
      <c r="W25" s="113"/>
    </row>
    <row r="26" spans="1:23" ht="64.5" customHeight="1">
      <c r="A26" s="24">
        <v>11310</v>
      </c>
      <c r="B26" s="13" t="s">
        <v>50</v>
      </c>
      <c r="C26" s="26"/>
      <c r="D26" s="61"/>
      <c r="E26" s="61">
        <f t="shared" si="0"/>
        <v>157.56</v>
      </c>
      <c r="F26" s="61">
        <v>157.56</v>
      </c>
      <c r="G26" s="61"/>
      <c r="H26" s="61">
        <f t="shared" si="1"/>
        <v>375.8</v>
      </c>
      <c r="I26" s="61">
        <v>375.8</v>
      </c>
      <c r="J26" s="61"/>
      <c r="K26" s="56">
        <f t="shared" si="2"/>
        <v>1774</v>
      </c>
      <c r="L26" s="56">
        <v>1774</v>
      </c>
      <c r="M26" s="56"/>
      <c r="N26" s="56">
        <f t="shared" si="3"/>
        <v>1398.2</v>
      </c>
      <c r="O26" s="56">
        <f t="shared" si="4"/>
        <v>1398.2</v>
      </c>
      <c r="P26" s="56"/>
      <c r="Q26" s="56">
        <f t="shared" si="5"/>
        <v>800</v>
      </c>
      <c r="R26" s="56">
        <v>800</v>
      </c>
      <c r="S26" s="56"/>
      <c r="T26" s="56">
        <f t="shared" si="6"/>
        <v>900</v>
      </c>
      <c r="U26" s="56">
        <v>900</v>
      </c>
      <c r="V26" s="57"/>
      <c r="W26" s="113"/>
    </row>
    <row r="27" spans="1:23" ht="81.75" customHeight="1">
      <c r="A27" s="24">
        <v>11312</v>
      </c>
      <c r="B27" s="13" t="s">
        <v>54</v>
      </c>
      <c r="C27" s="26"/>
      <c r="D27" s="61"/>
      <c r="E27" s="61">
        <f t="shared" si="0"/>
        <v>515.25</v>
      </c>
      <c r="F27" s="61">
        <v>515.25</v>
      </c>
      <c r="G27" s="61"/>
      <c r="H27" s="61">
        <f t="shared" si="1"/>
        <v>1773</v>
      </c>
      <c r="I27" s="61">
        <v>1773</v>
      </c>
      <c r="J27" s="61"/>
      <c r="K27" s="56">
        <f t="shared" si="2"/>
        <v>4370</v>
      </c>
      <c r="L27" s="56">
        <v>4370</v>
      </c>
      <c r="M27" s="56"/>
      <c r="N27" s="56">
        <f t="shared" si="3"/>
        <v>2597</v>
      </c>
      <c r="O27" s="56">
        <f t="shared" si="4"/>
        <v>2597</v>
      </c>
      <c r="P27" s="56"/>
      <c r="Q27" s="56">
        <f t="shared" si="5"/>
        <v>2100</v>
      </c>
      <c r="R27" s="56">
        <v>2100</v>
      </c>
      <c r="S27" s="56"/>
      <c r="T27" s="56">
        <f t="shared" si="6"/>
        <v>2350</v>
      </c>
      <c r="U27" s="56">
        <v>2350</v>
      </c>
      <c r="V27" s="57"/>
      <c r="W27" s="113"/>
    </row>
    <row r="28" spans="1:23" ht="72.75" customHeight="1">
      <c r="A28" s="24" t="s">
        <v>55</v>
      </c>
      <c r="B28" s="25" t="s">
        <v>56</v>
      </c>
      <c r="C28" s="26" t="s">
        <v>10</v>
      </c>
      <c r="D28" s="61"/>
      <c r="E28" s="61">
        <f t="shared" si="0"/>
        <v>100</v>
      </c>
      <c r="F28" s="61">
        <v>100</v>
      </c>
      <c r="G28" s="61"/>
      <c r="H28" s="61">
        <f t="shared" si="1"/>
        <v>200</v>
      </c>
      <c r="I28" s="61">
        <v>200</v>
      </c>
      <c r="J28" s="61"/>
      <c r="K28" s="56">
        <f t="shared" si="2"/>
        <v>200</v>
      </c>
      <c r="L28" s="56">
        <v>200</v>
      </c>
      <c r="M28" s="56"/>
      <c r="N28" s="56">
        <f t="shared" si="3"/>
        <v>0</v>
      </c>
      <c r="O28" s="56">
        <f t="shared" si="4"/>
        <v>0</v>
      </c>
      <c r="P28" s="56"/>
      <c r="Q28" s="56">
        <f t="shared" si="5"/>
        <v>400</v>
      </c>
      <c r="R28" s="56">
        <v>400</v>
      </c>
      <c r="S28" s="56"/>
      <c r="T28" s="56">
        <f t="shared" si="6"/>
        <v>400</v>
      </c>
      <c r="U28" s="56">
        <v>400</v>
      </c>
      <c r="V28" s="57"/>
      <c r="W28" s="113"/>
    </row>
    <row r="29" spans="1:23" ht="51" customHeight="1">
      <c r="A29" s="24" t="s">
        <v>59</v>
      </c>
      <c r="B29" s="25" t="s">
        <v>60</v>
      </c>
      <c r="C29" s="26" t="s">
        <v>10</v>
      </c>
      <c r="D29" s="61"/>
      <c r="E29" s="61"/>
      <c r="F29" s="61"/>
      <c r="G29" s="61"/>
      <c r="H29" s="61"/>
      <c r="I29" s="61"/>
      <c r="J29" s="61"/>
      <c r="K29" s="56">
        <f t="shared" si="2"/>
        <v>1500</v>
      </c>
      <c r="L29" s="56">
        <v>1500</v>
      </c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115"/>
    </row>
    <row r="30" spans="1:23" ht="41.25" customHeight="1">
      <c r="A30" s="24" t="s">
        <v>61</v>
      </c>
      <c r="B30" s="25" t="s">
        <v>62</v>
      </c>
      <c r="C30" s="26" t="s">
        <v>10</v>
      </c>
      <c r="D30" s="61"/>
      <c r="E30" s="61"/>
      <c r="F30" s="61"/>
      <c r="G30" s="61"/>
      <c r="H30" s="61"/>
      <c r="I30" s="61"/>
      <c r="J30" s="61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7"/>
      <c r="W30" s="113"/>
    </row>
    <row r="31" spans="1:23" ht="40.5" customHeight="1">
      <c r="A31" s="24" t="s">
        <v>63</v>
      </c>
      <c r="B31" s="25" t="s">
        <v>64</v>
      </c>
      <c r="C31" s="26" t="s">
        <v>10</v>
      </c>
      <c r="D31" s="61"/>
      <c r="E31" s="61"/>
      <c r="F31" s="61"/>
      <c r="G31" s="61"/>
      <c r="H31" s="61"/>
      <c r="I31" s="61"/>
      <c r="J31" s="61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7"/>
      <c r="W31" s="113"/>
    </row>
    <row r="32" spans="1:23" ht="20.25" customHeight="1">
      <c r="A32" s="24" t="s">
        <v>65</v>
      </c>
      <c r="B32" s="25" t="s">
        <v>66</v>
      </c>
      <c r="C32" s="26" t="s">
        <v>10</v>
      </c>
      <c r="D32" s="61"/>
      <c r="E32" s="61"/>
      <c r="F32" s="61"/>
      <c r="G32" s="61"/>
      <c r="H32" s="61"/>
      <c r="I32" s="61"/>
      <c r="J32" s="61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7"/>
      <c r="W32" s="115"/>
    </row>
    <row r="33" spans="1:23" s="114" customFormat="1" ht="33.75" customHeight="1">
      <c r="A33" s="12" t="s">
        <v>67</v>
      </c>
      <c r="B33" s="13" t="s">
        <v>68</v>
      </c>
      <c r="C33" s="14" t="s">
        <v>69</v>
      </c>
      <c r="D33" s="61"/>
      <c r="E33" s="61">
        <f t="shared" si="0"/>
        <v>9976.3</v>
      </c>
      <c r="F33" s="61">
        <f>F35+F36</f>
        <v>9976.3</v>
      </c>
      <c r="G33" s="61"/>
      <c r="H33" s="61">
        <f t="shared" si="1"/>
        <v>10900</v>
      </c>
      <c r="I33" s="61">
        <f>I35+I36</f>
        <v>10900</v>
      </c>
      <c r="J33" s="61"/>
      <c r="K33" s="56">
        <f t="shared" si="2"/>
        <v>14000</v>
      </c>
      <c r="L33" s="56">
        <f>L35+L36</f>
        <v>14000</v>
      </c>
      <c r="M33" s="56"/>
      <c r="N33" s="56">
        <f t="shared" si="3"/>
        <v>3100</v>
      </c>
      <c r="O33" s="56">
        <f t="shared" si="4"/>
        <v>3100</v>
      </c>
      <c r="P33" s="56"/>
      <c r="Q33" s="56">
        <f t="shared" si="5"/>
        <v>13900</v>
      </c>
      <c r="R33" s="56">
        <f>R35+R36</f>
        <v>13900</v>
      </c>
      <c r="S33" s="56"/>
      <c r="T33" s="56">
        <f t="shared" si="6"/>
        <v>15100</v>
      </c>
      <c r="U33" s="56">
        <f>U35+U36</f>
        <v>15100</v>
      </c>
      <c r="V33" s="57"/>
      <c r="W33" s="115"/>
    </row>
    <row r="34" spans="1:23" ht="12.75" customHeight="1">
      <c r="A34" s="24"/>
      <c r="B34" s="25" t="s">
        <v>5</v>
      </c>
      <c r="C34" s="26"/>
      <c r="D34" s="61"/>
      <c r="E34" s="61"/>
      <c r="F34" s="61"/>
      <c r="G34" s="61"/>
      <c r="H34" s="61"/>
      <c r="I34" s="61"/>
      <c r="J34" s="61"/>
      <c r="K34" s="56"/>
      <c r="L34" s="56"/>
      <c r="M34" s="56"/>
      <c r="N34" s="56"/>
      <c r="O34" s="56"/>
      <c r="P34" s="56"/>
      <c r="Q34" s="56">
        <f t="shared" si="5"/>
        <v>0</v>
      </c>
      <c r="R34" s="56"/>
      <c r="S34" s="56"/>
      <c r="T34" s="56">
        <f t="shared" si="6"/>
        <v>0</v>
      </c>
      <c r="U34" s="56"/>
      <c r="V34" s="57"/>
      <c r="W34" s="115"/>
    </row>
    <row r="35" spans="1:23" ht="70.5" customHeight="1">
      <c r="A35" s="24" t="s">
        <v>70</v>
      </c>
      <c r="B35" s="25" t="s">
        <v>71</v>
      </c>
      <c r="C35" s="26" t="s">
        <v>10</v>
      </c>
      <c r="D35" s="61"/>
      <c r="E35" s="61">
        <f t="shared" si="0"/>
        <v>4995</v>
      </c>
      <c r="F35" s="61">
        <v>4995</v>
      </c>
      <c r="G35" s="61"/>
      <c r="H35" s="61">
        <f t="shared" si="1"/>
        <v>5500</v>
      </c>
      <c r="I35" s="61">
        <v>5500</v>
      </c>
      <c r="J35" s="61"/>
      <c r="K35" s="56">
        <f t="shared" si="2"/>
        <v>7000</v>
      </c>
      <c r="L35" s="56">
        <v>7000</v>
      </c>
      <c r="M35" s="56"/>
      <c r="N35" s="56">
        <f t="shared" si="3"/>
        <v>1500</v>
      </c>
      <c r="O35" s="56">
        <f t="shared" si="4"/>
        <v>1500</v>
      </c>
      <c r="P35" s="56"/>
      <c r="Q35" s="56">
        <f t="shared" si="5"/>
        <v>7100</v>
      </c>
      <c r="R35" s="56">
        <v>7100</v>
      </c>
      <c r="S35" s="56"/>
      <c r="T35" s="56">
        <f t="shared" si="6"/>
        <v>7800</v>
      </c>
      <c r="U35" s="56">
        <v>7800</v>
      </c>
      <c r="V35" s="57"/>
      <c r="W35" s="115"/>
    </row>
    <row r="36" spans="1:23" ht="70.5" customHeight="1">
      <c r="A36" s="24" t="s">
        <v>72</v>
      </c>
      <c r="B36" s="25" t="s">
        <v>73</v>
      </c>
      <c r="C36" s="26" t="s">
        <v>10</v>
      </c>
      <c r="D36" s="61"/>
      <c r="E36" s="61">
        <f t="shared" si="0"/>
        <v>4981.3</v>
      </c>
      <c r="F36" s="61">
        <v>4981.3</v>
      </c>
      <c r="G36" s="61"/>
      <c r="H36" s="61">
        <f t="shared" si="1"/>
        <v>5400</v>
      </c>
      <c r="I36" s="61">
        <v>5400</v>
      </c>
      <c r="J36" s="61"/>
      <c r="K36" s="56">
        <f t="shared" si="2"/>
        <v>7000</v>
      </c>
      <c r="L36" s="56">
        <v>7000</v>
      </c>
      <c r="M36" s="56"/>
      <c r="N36" s="56">
        <f t="shared" si="3"/>
        <v>1600</v>
      </c>
      <c r="O36" s="56">
        <f t="shared" si="4"/>
        <v>1600</v>
      </c>
      <c r="P36" s="56"/>
      <c r="Q36" s="56">
        <f t="shared" si="5"/>
        <v>6800</v>
      </c>
      <c r="R36" s="56">
        <v>6800</v>
      </c>
      <c r="S36" s="56"/>
      <c r="T36" s="56">
        <f t="shared" si="6"/>
        <v>7300</v>
      </c>
      <c r="U36" s="56">
        <v>7300</v>
      </c>
      <c r="V36" s="57"/>
      <c r="W36" s="115"/>
    </row>
    <row r="37" spans="1:23" s="114" customFormat="1" ht="51.75" customHeight="1">
      <c r="A37" s="12" t="s">
        <v>74</v>
      </c>
      <c r="B37" s="13" t="s">
        <v>75</v>
      </c>
      <c r="C37" s="14" t="s">
        <v>76</v>
      </c>
      <c r="D37" s="61"/>
      <c r="E37" s="61">
        <f t="shared" si="0"/>
        <v>872773.3</v>
      </c>
      <c r="F37" s="61">
        <f>F45</f>
        <v>502154.3</v>
      </c>
      <c r="G37" s="61">
        <f>G49</f>
        <v>370619</v>
      </c>
      <c r="H37" s="61">
        <f t="shared" si="1"/>
        <v>2475220.2</v>
      </c>
      <c r="I37" s="61">
        <f>I45</f>
        <v>759938</v>
      </c>
      <c r="J37" s="61">
        <f>J49</f>
        <v>1715282.2</v>
      </c>
      <c r="K37" s="56">
        <f t="shared" si="2"/>
        <v>2114589</v>
      </c>
      <c r="L37" s="56">
        <f>L45</f>
        <v>671114</v>
      </c>
      <c r="M37" s="56">
        <f>M49</f>
        <v>1443475</v>
      </c>
      <c r="N37" s="56">
        <f t="shared" si="3"/>
        <v>-360631.19999999995</v>
      </c>
      <c r="O37" s="56">
        <f t="shared" si="4"/>
        <v>-88824</v>
      </c>
      <c r="P37" s="56">
        <f>M37-J37</f>
        <v>-271807.19999999995</v>
      </c>
      <c r="Q37" s="56">
        <f t="shared" si="5"/>
        <v>1575938</v>
      </c>
      <c r="R37" s="56">
        <f>R45</f>
        <v>759938</v>
      </c>
      <c r="S37" s="56">
        <f>S49</f>
        <v>816000</v>
      </c>
      <c r="T37" s="56">
        <f t="shared" si="6"/>
        <v>1217938</v>
      </c>
      <c r="U37" s="56">
        <f>U45</f>
        <v>759938</v>
      </c>
      <c r="V37" s="57">
        <f>V49</f>
        <v>458000</v>
      </c>
      <c r="W37" s="115"/>
    </row>
    <row r="38" spans="1:23" ht="12.75" customHeight="1">
      <c r="A38" s="24"/>
      <c r="B38" s="25" t="s">
        <v>5</v>
      </c>
      <c r="C38" s="26"/>
      <c r="D38" s="61"/>
      <c r="E38" s="61"/>
      <c r="F38" s="61"/>
      <c r="G38" s="61"/>
      <c r="H38" s="61"/>
      <c r="I38" s="61"/>
      <c r="J38" s="61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7"/>
      <c r="W38" s="115"/>
    </row>
    <row r="39" spans="1:23" s="114" customFormat="1" ht="51.75" customHeight="1">
      <c r="A39" s="12" t="s">
        <v>77</v>
      </c>
      <c r="B39" s="13" t="s">
        <v>78</v>
      </c>
      <c r="C39" s="14" t="s">
        <v>79</v>
      </c>
      <c r="D39" s="61"/>
      <c r="E39" s="61"/>
      <c r="F39" s="61"/>
      <c r="G39" s="61"/>
      <c r="H39" s="61"/>
      <c r="I39" s="61"/>
      <c r="J39" s="61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115"/>
    </row>
    <row r="40" spans="1:23" ht="12.75" customHeight="1">
      <c r="A40" s="24"/>
      <c r="B40" s="25" t="s">
        <v>5</v>
      </c>
      <c r="C40" s="26"/>
      <c r="D40" s="61"/>
      <c r="E40" s="61"/>
      <c r="F40" s="61"/>
      <c r="G40" s="61"/>
      <c r="H40" s="61"/>
      <c r="I40" s="61"/>
      <c r="J40" s="61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115"/>
    </row>
    <row r="41" spans="1:23" ht="12.75" customHeight="1">
      <c r="A41" s="24" t="s">
        <v>80</v>
      </c>
      <c r="B41" s="25" t="s">
        <v>81</v>
      </c>
      <c r="C41" s="26" t="s">
        <v>10</v>
      </c>
      <c r="D41" s="61"/>
      <c r="E41" s="61"/>
      <c r="F41" s="61"/>
      <c r="G41" s="61"/>
      <c r="H41" s="61"/>
      <c r="I41" s="61"/>
      <c r="J41" s="61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115"/>
    </row>
    <row r="42" spans="1:23" s="114" customFormat="1" ht="51.75" customHeight="1">
      <c r="A42" s="12" t="s">
        <v>82</v>
      </c>
      <c r="B42" s="13" t="s">
        <v>83</v>
      </c>
      <c r="C42" s="14" t="s">
        <v>84</v>
      </c>
      <c r="D42" s="61"/>
      <c r="E42" s="61"/>
      <c r="F42" s="61"/>
      <c r="G42" s="61"/>
      <c r="H42" s="61"/>
      <c r="I42" s="61"/>
      <c r="J42" s="61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7"/>
      <c r="W42" s="115"/>
    </row>
    <row r="43" spans="1:23" ht="12.75" customHeight="1">
      <c r="A43" s="24"/>
      <c r="B43" s="25" t="s">
        <v>5</v>
      </c>
      <c r="C43" s="26"/>
      <c r="D43" s="61"/>
      <c r="E43" s="61"/>
      <c r="F43" s="61"/>
      <c r="G43" s="61"/>
      <c r="H43" s="61"/>
      <c r="I43" s="61"/>
      <c r="J43" s="61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7"/>
      <c r="W43" s="115"/>
    </row>
    <row r="44" spans="1:23" ht="12.75" customHeight="1">
      <c r="A44" s="24" t="s">
        <v>85</v>
      </c>
      <c r="B44" s="25" t="s">
        <v>86</v>
      </c>
      <c r="C44" s="26" t="s">
        <v>10</v>
      </c>
      <c r="D44" s="61"/>
      <c r="E44" s="61"/>
      <c r="F44" s="61"/>
      <c r="G44" s="61"/>
      <c r="H44" s="61"/>
      <c r="I44" s="61"/>
      <c r="J44" s="61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7"/>
      <c r="W44" s="115"/>
    </row>
    <row r="45" spans="1:23" s="114" customFormat="1" ht="63.75" customHeight="1">
      <c r="A45" s="12" t="s">
        <v>87</v>
      </c>
      <c r="B45" s="13" t="s">
        <v>88</v>
      </c>
      <c r="C45" s="14" t="s">
        <v>89</v>
      </c>
      <c r="D45" s="61"/>
      <c r="E45" s="61">
        <f t="shared" si="0"/>
        <v>502154.3</v>
      </c>
      <c r="F45" s="61">
        <f>F47+F48</f>
        <v>502154.3</v>
      </c>
      <c r="G45" s="61"/>
      <c r="H45" s="61">
        <f t="shared" si="1"/>
        <v>759938</v>
      </c>
      <c r="I45" s="61">
        <f>I47+I48</f>
        <v>759938</v>
      </c>
      <c r="J45" s="61"/>
      <c r="K45" s="56">
        <f t="shared" si="2"/>
        <v>671114</v>
      </c>
      <c r="L45" s="56">
        <f>L47+L48</f>
        <v>671114</v>
      </c>
      <c r="M45" s="56"/>
      <c r="N45" s="56">
        <f t="shared" si="3"/>
        <v>-88824</v>
      </c>
      <c r="O45" s="56">
        <f t="shared" si="4"/>
        <v>-88824</v>
      </c>
      <c r="P45" s="56"/>
      <c r="Q45" s="56">
        <f t="shared" si="5"/>
        <v>759938</v>
      </c>
      <c r="R45" s="56">
        <f>R47+R48</f>
        <v>759938</v>
      </c>
      <c r="S45" s="56"/>
      <c r="T45" s="56">
        <f t="shared" si="6"/>
        <v>759938</v>
      </c>
      <c r="U45" s="56">
        <f>U47+U48</f>
        <v>759938</v>
      </c>
      <c r="V45" s="57"/>
      <c r="W45" s="115"/>
    </row>
    <row r="46" spans="1:23" ht="12.75" customHeight="1">
      <c r="A46" s="24"/>
      <c r="B46" s="25" t="s">
        <v>5</v>
      </c>
      <c r="C46" s="26"/>
      <c r="D46" s="61"/>
      <c r="E46" s="61"/>
      <c r="F46" s="61"/>
      <c r="G46" s="61"/>
      <c r="H46" s="61"/>
      <c r="I46" s="61"/>
      <c r="J46" s="61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  <c r="W46" s="115"/>
    </row>
    <row r="47" spans="1:23" ht="32.25" customHeight="1">
      <c r="A47" s="24" t="s">
        <v>90</v>
      </c>
      <c r="B47" s="25" t="s">
        <v>91</v>
      </c>
      <c r="C47" s="26" t="s">
        <v>10</v>
      </c>
      <c r="D47" s="61"/>
      <c r="E47" s="61">
        <f t="shared" si="0"/>
        <v>500846.6</v>
      </c>
      <c r="F47" s="61">
        <v>500846.6</v>
      </c>
      <c r="G47" s="61"/>
      <c r="H47" s="61">
        <f t="shared" si="1"/>
        <v>757759.3</v>
      </c>
      <c r="I47" s="61">
        <v>757759.3</v>
      </c>
      <c r="J47" s="61"/>
      <c r="K47" s="56">
        <f t="shared" si="2"/>
        <v>668936</v>
      </c>
      <c r="L47" s="56">
        <v>668936</v>
      </c>
      <c r="M47" s="56"/>
      <c r="N47" s="56">
        <f t="shared" si="3"/>
        <v>-88823.30000000005</v>
      </c>
      <c r="O47" s="56">
        <f t="shared" si="4"/>
        <v>-88823.30000000005</v>
      </c>
      <c r="P47" s="56"/>
      <c r="Q47" s="56">
        <f t="shared" si="5"/>
        <v>757759.3</v>
      </c>
      <c r="R47" s="56">
        <v>757759.3</v>
      </c>
      <c r="S47" s="56"/>
      <c r="T47" s="56">
        <f t="shared" si="6"/>
        <v>757759.3</v>
      </c>
      <c r="U47" s="56">
        <v>757759.3</v>
      </c>
      <c r="V47" s="57"/>
      <c r="W47" s="115"/>
    </row>
    <row r="48" spans="1:23" ht="32.25" customHeight="1">
      <c r="A48" s="24" t="s">
        <v>92</v>
      </c>
      <c r="B48" s="25" t="s">
        <v>93</v>
      </c>
      <c r="C48" s="26" t="s">
        <v>10</v>
      </c>
      <c r="D48" s="61"/>
      <c r="E48" s="61">
        <f t="shared" si="0"/>
        <v>1307.7</v>
      </c>
      <c r="F48" s="61">
        <v>1307.7</v>
      </c>
      <c r="G48" s="61"/>
      <c r="H48" s="61">
        <f t="shared" si="1"/>
        <v>2178.7</v>
      </c>
      <c r="I48" s="61">
        <v>2178.7</v>
      </c>
      <c r="J48" s="61"/>
      <c r="K48" s="56">
        <f t="shared" si="2"/>
        <v>2178</v>
      </c>
      <c r="L48" s="61">
        <v>2178</v>
      </c>
      <c r="M48" s="56"/>
      <c r="N48" s="56">
        <f t="shared" si="3"/>
        <v>-0.6999999999998181</v>
      </c>
      <c r="O48" s="56">
        <f t="shared" si="4"/>
        <v>-0.6999999999998181</v>
      </c>
      <c r="P48" s="56"/>
      <c r="Q48" s="56">
        <f t="shared" si="5"/>
        <v>2178.7</v>
      </c>
      <c r="R48" s="56">
        <v>2178.7</v>
      </c>
      <c r="S48" s="56"/>
      <c r="T48" s="56">
        <f t="shared" si="6"/>
        <v>2178.7</v>
      </c>
      <c r="U48" s="56">
        <v>2178.7</v>
      </c>
      <c r="V48" s="57"/>
      <c r="W48" s="115"/>
    </row>
    <row r="49" spans="1:23" s="114" customFormat="1" ht="50.25" customHeight="1">
      <c r="A49" s="12" t="s">
        <v>94</v>
      </c>
      <c r="B49" s="13" t="s">
        <v>95</v>
      </c>
      <c r="C49" s="14" t="s">
        <v>96</v>
      </c>
      <c r="D49" s="61"/>
      <c r="E49" s="61">
        <f t="shared" si="0"/>
        <v>370619</v>
      </c>
      <c r="F49" s="61"/>
      <c r="G49" s="61">
        <f>G51</f>
        <v>370619</v>
      </c>
      <c r="H49" s="61">
        <f t="shared" si="1"/>
        <v>1715282.2</v>
      </c>
      <c r="I49" s="61"/>
      <c r="J49" s="61">
        <f>J51</f>
        <v>1715282.2</v>
      </c>
      <c r="K49" s="56">
        <f t="shared" si="2"/>
        <v>1443475</v>
      </c>
      <c r="L49" s="56"/>
      <c r="M49" s="56">
        <f>M51</f>
        <v>1443475</v>
      </c>
      <c r="N49" s="56">
        <f t="shared" si="3"/>
        <v>-271807.19999999995</v>
      </c>
      <c r="O49" s="56"/>
      <c r="P49" s="56">
        <f>M49-J49</f>
        <v>-271807.19999999995</v>
      </c>
      <c r="Q49" s="56">
        <f t="shared" si="5"/>
        <v>816000</v>
      </c>
      <c r="R49" s="56"/>
      <c r="S49" s="56">
        <v>816000</v>
      </c>
      <c r="T49" s="56">
        <f t="shared" si="6"/>
        <v>458000</v>
      </c>
      <c r="U49" s="56"/>
      <c r="V49" s="57">
        <v>458000</v>
      </c>
      <c r="W49" s="115"/>
    </row>
    <row r="50" spans="1:23" ht="16.5" customHeight="1">
      <c r="A50" s="24"/>
      <c r="B50" s="25" t="s">
        <v>5</v>
      </c>
      <c r="C50" s="26"/>
      <c r="D50" s="61"/>
      <c r="E50" s="61"/>
      <c r="F50" s="61"/>
      <c r="G50" s="61"/>
      <c r="H50" s="61"/>
      <c r="I50" s="61"/>
      <c r="J50" s="61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7"/>
      <c r="W50" s="115"/>
    </row>
    <row r="51" spans="1:23" ht="39" customHeight="1">
      <c r="A51" s="24" t="s">
        <v>97</v>
      </c>
      <c r="B51" s="25" t="s">
        <v>98</v>
      </c>
      <c r="C51" s="26" t="s">
        <v>10</v>
      </c>
      <c r="D51" s="61"/>
      <c r="E51" s="61">
        <f t="shared" si="0"/>
        <v>370619</v>
      </c>
      <c r="F51" s="61"/>
      <c r="G51" s="61">
        <v>370619</v>
      </c>
      <c r="H51" s="61">
        <f t="shared" si="1"/>
        <v>1715282.2</v>
      </c>
      <c r="I51" s="61"/>
      <c r="J51" s="61">
        <v>1715282.2</v>
      </c>
      <c r="K51" s="56">
        <f t="shared" si="2"/>
        <v>1443475</v>
      </c>
      <c r="L51" s="56"/>
      <c r="M51" s="56">
        <v>1443475</v>
      </c>
      <c r="N51" s="56">
        <f t="shared" si="3"/>
        <v>-271807.19999999995</v>
      </c>
      <c r="O51" s="56"/>
      <c r="P51" s="56">
        <f>M51-J51</f>
        <v>-271807.19999999995</v>
      </c>
      <c r="Q51" s="56">
        <f t="shared" si="5"/>
        <v>816000</v>
      </c>
      <c r="R51" s="56"/>
      <c r="S51" s="56">
        <v>816000</v>
      </c>
      <c r="T51" s="56">
        <f t="shared" si="6"/>
        <v>458000</v>
      </c>
      <c r="U51" s="56"/>
      <c r="V51" s="57">
        <v>458000</v>
      </c>
      <c r="W51" s="113"/>
    </row>
    <row r="52" spans="1:23" s="114" customFormat="1" ht="65.25" customHeight="1">
      <c r="A52" s="12" t="s">
        <v>99</v>
      </c>
      <c r="B52" s="13" t="s">
        <v>100</v>
      </c>
      <c r="C52" s="14" t="s">
        <v>101</v>
      </c>
      <c r="D52" s="61"/>
      <c r="E52" s="61">
        <f t="shared" si="0"/>
        <v>172642.711</v>
      </c>
      <c r="F52" s="61">
        <f>F57+F61+F65+F90</f>
        <v>172642.711</v>
      </c>
      <c r="G52" s="61"/>
      <c r="H52" s="61">
        <f t="shared" si="1"/>
        <v>310432</v>
      </c>
      <c r="I52" s="61">
        <f>I57+I61+I65+I90</f>
        <v>310432</v>
      </c>
      <c r="J52" s="61"/>
      <c r="K52" s="56">
        <f t="shared" si="2"/>
        <v>450805</v>
      </c>
      <c r="L52" s="56">
        <f>L57+L61+L65+L90</f>
        <v>450805</v>
      </c>
      <c r="M52" s="56"/>
      <c r="N52" s="56">
        <f t="shared" si="3"/>
        <v>140373</v>
      </c>
      <c r="O52" s="56">
        <f t="shared" si="4"/>
        <v>140373</v>
      </c>
      <c r="P52" s="56"/>
      <c r="Q52" s="56">
        <f t="shared" si="5"/>
        <v>410150</v>
      </c>
      <c r="R52" s="56">
        <f>R57+R61+R65+R90</f>
        <v>410150</v>
      </c>
      <c r="S52" s="56"/>
      <c r="T52" s="56">
        <f t="shared" si="6"/>
        <v>435400</v>
      </c>
      <c r="U52" s="56">
        <f>U57+U61+U65+U90</f>
        <v>435400</v>
      </c>
      <c r="V52" s="57"/>
      <c r="W52" s="115"/>
    </row>
    <row r="53" spans="1:23" ht="21.75" customHeight="1">
      <c r="A53" s="24"/>
      <c r="B53" s="25" t="s">
        <v>5</v>
      </c>
      <c r="C53" s="26"/>
      <c r="D53" s="61"/>
      <c r="E53" s="61"/>
      <c r="F53" s="61"/>
      <c r="G53" s="61"/>
      <c r="H53" s="61"/>
      <c r="I53" s="61"/>
      <c r="J53" s="61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7"/>
      <c r="W53" s="113"/>
    </row>
    <row r="54" spans="1:23" s="114" customFormat="1" ht="39.75" customHeight="1">
      <c r="A54" s="12" t="s">
        <v>102</v>
      </c>
      <c r="B54" s="13" t="s">
        <v>103</v>
      </c>
      <c r="C54" s="14" t="s">
        <v>104</v>
      </c>
      <c r="D54" s="61"/>
      <c r="E54" s="61"/>
      <c r="F54" s="61"/>
      <c r="G54" s="61"/>
      <c r="H54" s="61"/>
      <c r="I54" s="61"/>
      <c r="J54" s="61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7"/>
      <c r="W54" s="113"/>
    </row>
    <row r="55" spans="1:23" ht="12.75" customHeight="1">
      <c r="A55" s="24"/>
      <c r="B55" s="25" t="s">
        <v>5</v>
      </c>
      <c r="C55" s="26"/>
      <c r="D55" s="61"/>
      <c r="E55" s="61"/>
      <c r="F55" s="61"/>
      <c r="G55" s="61"/>
      <c r="H55" s="61"/>
      <c r="I55" s="61"/>
      <c r="J55" s="61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7"/>
      <c r="W55" s="113"/>
    </row>
    <row r="56" spans="1:23" s="114" customFormat="1" ht="45.75" customHeight="1">
      <c r="A56" s="12" t="s">
        <v>105</v>
      </c>
      <c r="B56" s="13" t="s">
        <v>106</v>
      </c>
      <c r="C56" s="14" t="s">
        <v>10</v>
      </c>
      <c r="D56" s="61"/>
      <c r="E56" s="61"/>
      <c r="F56" s="61"/>
      <c r="G56" s="61"/>
      <c r="H56" s="61"/>
      <c r="I56" s="61"/>
      <c r="J56" s="61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7"/>
      <c r="W56" s="115"/>
    </row>
    <row r="57" spans="1:23" s="114" customFormat="1" ht="44.25" customHeight="1">
      <c r="A57" s="12" t="s">
        <v>107</v>
      </c>
      <c r="B57" s="13" t="s">
        <v>108</v>
      </c>
      <c r="C57" s="14" t="s">
        <v>109</v>
      </c>
      <c r="D57" s="61"/>
      <c r="E57" s="61">
        <f t="shared" si="0"/>
        <v>30672.728000000003</v>
      </c>
      <c r="F57" s="61">
        <f>F59+F60</f>
        <v>30672.728000000003</v>
      </c>
      <c r="G57" s="61"/>
      <c r="H57" s="61">
        <f t="shared" si="1"/>
        <v>35034</v>
      </c>
      <c r="I57" s="61">
        <f>I59+I60</f>
        <v>35034</v>
      </c>
      <c r="J57" s="56"/>
      <c r="K57" s="56">
        <f t="shared" si="2"/>
        <v>36570</v>
      </c>
      <c r="L57" s="56">
        <f>L59+L60</f>
        <v>36570</v>
      </c>
      <c r="M57" s="56"/>
      <c r="N57" s="56">
        <f t="shared" si="3"/>
        <v>1536</v>
      </c>
      <c r="O57" s="56">
        <f t="shared" si="4"/>
        <v>1536</v>
      </c>
      <c r="P57" s="56"/>
      <c r="Q57" s="56">
        <f t="shared" si="5"/>
        <v>45450</v>
      </c>
      <c r="R57" s="56">
        <f>R59+R60</f>
        <v>45450</v>
      </c>
      <c r="S57" s="56"/>
      <c r="T57" s="56">
        <f t="shared" si="6"/>
        <v>54400</v>
      </c>
      <c r="U57" s="57">
        <f>U59+U60</f>
        <v>54400</v>
      </c>
      <c r="V57" s="116"/>
      <c r="W57" s="117"/>
    </row>
    <row r="58" spans="1:23" ht="12.75" customHeight="1">
      <c r="A58" s="24"/>
      <c r="B58" s="25" t="s">
        <v>5</v>
      </c>
      <c r="C58" s="26"/>
      <c r="D58" s="61"/>
      <c r="E58" s="61"/>
      <c r="F58" s="61"/>
      <c r="G58" s="61"/>
      <c r="H58" s="61"/>
      <c r="I58" s="61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7"/>
      <c r="V58" s="118"/>
      <c r="W58" s="119"/>
    </row>
    <row r="59" spans="1:23" ht="26.25" customHeight="1">
      <c r="A59" s="24">
        <v>1331</v>
      </c>
      <c r="B59" s="13" t="s">
        <v>111</v>
      </c>
      <c r="C59" s="26"/>
      <c r="D59" s="61"/>
      <c r="E59" s="61">
        <f t="shared" si="0"/>
        <v>19652.308</v>
      </c>
      <c r="F59" s="61">
        <v>19652.308</v>
      </c>
      <c r="G59" s="61"/>
      <c r="H59" s="61">
        <f t="shared" si="1"/>
        <v>22808</v>
      </c>
      <c r="I59" s="61">
        <v>22808</v>
      </c>
      <c r="J59" s="56"/>
      <c r="K59" s="56">
        <f t="shared" si="2"/>
        <v>24000</v>
      </c>
      <c r="L59" s="56">
        <v>24000</v>
      </c>
      <c r="M59" s="56"/>
      <c r="N59" s="56">
        <f t="shared" si="3"/>
        <v>1192</v>
      </c>
      <c r="O59" s="56">
        <f t="shared" si="4"/>
        <v>1192</v>
      </c>
      <c r="P59" s="56"/>
      <c r="Q59" s="56">
        <f t="shared" si="5"/>
        <v>28150</v>
      </c>
      <c r="R59" s="56">
        <v>28150</v>
      </c>
      <c r="S59" s="56"/>
      <c r="T59" s="56">
        <f t="shared" si="6"/>
        <v>33700</v>
      </c>
      <c r="U59" s="57">
        <v>33700</v>
      </c>
      <c r="V59" s="118"/>
      <c r="W59" s="119"/>
    </row>
    <row r="60" spans="1:23" s="114" customFormat="1" ht="21.75" customHeight="1">
      <c r="A60" s="12" t="s">
        <v>114</v>
      </c>
      <c r="B60" s="13" t="s">
        <v>115</v>
      </c>
      <c r="C60" s="14" t="s">
        <v>10</v>
      </c>
      <c r="D60" s="61"/>
      <c r="E60" s="61">
        <f t="shared" si="0"/>
        <v>11020.42</v>
      </c>
      <c r="F60" s="61">
        <v>11020.42</v>
      </c>
      <c r="G60" s="61"/>
      <c r="H60" s="61">
        <f t="shared" si="1"/>
        <v>12226</v>
      </c>
      <c r="I60" s="61">
        <v>12226</v>
      </c>
      <c r="J60" s="56"/>
      <c r="K60" s="56">
        <f t="shared" si="2"/>
        <v>12570</v>
      </c>
      <c r="L60" s="56">
        <v>12570</v>
      </c>
      <c r="M60" s="56"/>
      <c r="N60" s="56">
        <f t="shared" si="3"/>
        <v>344</v>
      </c>
      <c r="O60" s="56">
        <f t="shared" si="4"/>
        <v>344</v>
      </c>
      <c r="P60" s="56"/>
      <c r="Q60" s="56">
        <f t="shared" si="5"/>
        <v>17300</v>
      </c>
      <c r="R60" s="56">
        <v>17300</v>
      </c>
      <c r="S60" s="56"/>
      <c r="T60" s="56">
        <f t="shared" si="6"/>
        <v>20700</v>
      </c>
      <c r="U60" s="57">
        <v>20700</v>
      </c>
      <c r="V60" s="116"/>
      <c r="W60" s="117"/>
    </row>
    <row r="61" spans="1:23" s="114" customFormat="1" ht="57.75" customHeight="1">
      <c r="A61" s="12" t="s">
        <v>116</v>
      </c>
      <c r="B61" s="13" t="s">
        <v>117</v>
      </c>
      <c r="C61" s="14" t="s">
        <v>118</v>
      </c>
      <c r="D61" s="61"/>
      <c r="E61" s="61">
        <f t="shared" si="0"/>
        <v>9805.3</v>
      </c>
      <c r="F61" s="61">
        <f>F63+F64</f>
        <v>9805.3</v>
      </c>
      <c r="G61" s="61"/>
      <c r="H61" s="61">
        <f t="shared" si="1"/>
        <v>13998</v>
      </c>
      <c r="I61" s="61">
        <f>I63+I64</f>
        <v>13998</v>
      </c>
      <c r="J61" s="56"/>
      <c r="K61" s="56">
        <f t="shared" si="2"/>
        <v>19998</v>
      </c>
      <c r="L61" s="56">
        <f>L63+L64</f>
        <v>19998</v>
      </c>
      <c r="M61" s="56"/>
      <c r="N61" s="56">
        <f t="shared" si="3"/>
        <v>6000</v>
      </c>
      <c r="O61" s="56">
        <f t="shared" si="4"/>
        <v>6000</v>
      </c>
      <c r="P61" s="56"/>
      <c r="Q61" s="56">
        <f t="shared" si="5"/>
        <v>19500</v>
      </c>
      <c r="R61" s="56">
        <f>R63+R64</f>
        <v>19500</v>
      </c>
      <c r="S61" s="56"/>
      <c r="T61" s="56">
        <f t="shared" si="6"/>
        <v>21200</v>
      </c>
      <c r="U61" s="57">
        <f>U63+U64</f>
        <v>21200</v>
      </c>
      <c r="V61" s="116"/>
      <c r="W61" s="117"/>
    </row>
    <row r="62" spans="1:23" ht="12.75" customHeight="1">
      <c r="A62" s="24"/>
      <c r="B62" s="25" t="s">
        <v>5</v>
      </c>
      <c r="C62" s="26"/>
      <c r="D62" s="61"/>
      <c r="E62" s="61"/>
      <c r="F62" s="61"/>
      <c r="G62" s="61"/>
      <c r="H62" s="61"/>
      <c r="I62" s="61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7"/>
      <c r="V62" s="118"/>
      <c r="W62" s="119"/>
    </row>
    <row r="63" spans="1:23" s="114" customFormat="1" ht="60" customHeight="1">
      <c r="A63" s="12" t="s">
        <v>119</v>
      </c>
      <c r="B63" s="13" t="s">
        <v>120</v>
      </c>
      <c r="C63" s="14" t="s">
        <v>10</v>
      </c>
      <c r="D63" s="61"/>
      <c r="E63" s="61">
        <f t="shared" si="0"/>
        <v>5228.3</v>
      </c>
      <c r="F63" s="61">
        <v>5228.3</v>
      </c>
      <c r="G63" s="61"/>
      <c r="H63" s="61">
        <f t="shared" si="1"/>
        <v>3998</v>
      </c>
      <c r="I63" s="61">
        <v>3998</v>
      </c>
      <c r="J63" s="56"/>
      <c r="K63" s="56">
        <f t="shared" si="2"/>
        <v>3998</v>
      </c>
      <c r="L63" s="56">
        <v>3998</v>
      </c>
      <c r="M63" s="56"/>
      <c r="N63" s="56">
        <f t="shared" si="3"/>
        <v>0</v>
      </c>
      <c r="O63" s="56">
        <f t="shared" si="4"/>
        <v>0</v>
      </c>
      <c r="P63" s="56"/>
      <c r="Q63" s="56">
        <f t="shared" si="5"/>
        <v>5500</v>
      </c>
      <c r="R63" s="56">
        <v>5500</v>
      </c>
      <c r="S63" s="56"/>
      <c r="T63" s="56">
        <f t="shared" si="6"/>
        <v>6200</v>
      </c>
      <c r="U63" s="57">
        <v>6200</v>
      </c>
      <c r="V63" s="116"/>
      <c r="W63" s="117"/>
    </row>
    <row r="64" spans="1:23" s="114" customFormat="1" ht="60" customHeight="1">
      <c r="A64" s="12">
        <v>1343</v>
      </c>
      <c r="B64" s="13" t="s">
        <v>576</v>
      </c>
      <c r="C64" s="14"/>
      <c r="D64" s="61"/>
      <c r="E64" s="61">
        <f t="shared" si="0"/>
        <v>4577</v>
      </c>
      <c r="F64" s="61">
        <v>4577</v>
      </c>
      <c r="G64" s="61"/>
      <c r="H64" s="61">
        <f t="shared" si="1"/>
        <v>10000</v>
      </c>
      <c r="I64" s="61">
        <v>10000</v>
      </c>
      <c r="J64" s="56"/>
      <c r="K64" s="56">
        <f t="shared" si="2"/>
        <v>16000</v>
      </c>
      <c r="L64" s="56">
        <v>16000</v>
      </c>
      <c r="M64" s="56"/>
      <c r="N64" s="56">
        <f t="shared" si="3"/>
        <v>6000</v>
      </c>
      <c r="O64" s="56">
        <f t="shared" si="4"/>
        <v>6000</v>
      </c>
      <c r="P64" s="56"/>
      <c r="Q64" s="56">
        <f t="shared" si="5"/>
        <v>14000</v>
      </c>
      <c r="R64" s="56">
        <v>14000</v>
      </c>
      <c r="S64" s="56"/>
      <c r="T64" s="56">
        <f t="shared" si="6"/>
        <v>15000</v>
      </c>
      <c r="U64" s="57">
        <v>15000</v>
      </c>
      <c r="V64" s="116"/>
      <c r="W64" s="117"/>
    </row>
    <row r="65" spans="1:23" ht="39.75" customHeight="1">
      <c r="A65" s="24" t="s">
        <v>121</v>
      </c>
      <c r="B65" s="25" t="s">
        <v>122</v>
      </c>
      <c r="C65" s="26" t="s">
        <v>123</v>
      </c>
      <c r="D65" s="61"/>
      <c r="E65" s="61">
        <f t="shared" si="0"/>
        <v>125796.63499999998</v>
      </c>
      <c r="F65" s="61">
        <f>F67+F82</f>
        <v>125796.63499999998</v>
      </c>
      <c r="G65" s="61"/>
      <c r="H65" s="61">
        <f t="shared" si="1"/>
        <v>238400</v>
      </c>
      <c r="I65" s="61">
        <f>I67+I82</f>
        <v>238400</v>
      </c>
      <c r="J65" s="56"/>
      <c r="K65" s="56">
        <f t="shared" si="2"/>
        <v>352237</v>
      </c>
      <c r="L65" s="56">
        <f>L67+L82</f>
        <v>352237</v>
      </c>
      <c r="M65" s="56"/>
      <c r="N65" s="56">
        <f t="shared" si="3"/>
        <v>113837</v>
      </c>
      <c r="O65" s="56">
        <f t="shared" si="4"/>
        <v>113837</v>
      </c>
      <c r="P65" s="56"/>
      <c r="Q65" s="56">
        <f t="shared" si="5"/>
        <v>308200</v>
      </c>
      <c r="R65" s="56">
        <f>R67+R82</f>
        <v>308200</v>
      </c>
      <c r="S65" s="56"/>
      <c r="T65" s="56">
        <f t="shared" si="6"/>
        <v>320800</v>
      </c>
      <c r="U65" s="57">
        <f>U67+U82</f>
        <v>320800</v>
      </c>
      <c r="V65" s="116"/>
      <c r="W65" s="119"/>
    </row>
    <row r="66" spans="1:23" ht="12.75" customHeight="1">
      <c r="A66" s="24"/>
      <c r="B66" s="25" t="s">
        <v>5</v>
      </c>
      <c r="C66" s="26"/>
      <c r="D66" s="61"/>
      <c r="E66" s="61"/>
      <c r="F66" s="61"/>
      <c r="G66" s="61"/>
      <c r="H66" s="61"/>
      <c r="I66" s="61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7"/>
      <c r="V66" s="118"/>
      <c r="W66" s="119"/>
    </row>
    <row r="67" spans="1:23" ht="69" customHeight="1">
      <c r="A67" s="24" t="s">
        <v>124</v>
      </c>
      <c r="B67" s="25" t="s">
        <v>125</v>
      </c>
      <c r="C67" s="26" t="s">
        <v>10</v>
      </c>
      <c r="D67" s="61"/>
      <c r="E67" s="61">
        <f t="shared" si="0"/>
        <v>87399.12599999999</v>
      </c>
      <c r="F67" s="61">
        <f>F69+F72+F73+F74+F75+F76</f>
        <v>87399.12599999999</v>
      </c>
      <c r="G67" s="61"/>
      <c r="H67" s="61">
        <f t="shared" si="1"/>
        <v>162400</v>
      </c>
      <c r="I67" s="61">
        <f>I69+I72+I74+I75+I76</f>
        <v>162400</v>
      </c>
      <c r="J67" s="56"/>
      <c r="K67" s="56">
        <f t="shared" si="2"/>
        <v>194737</v>
      </c>
      <c r="L67" s="56">
        <f>L69+L72+L74+L75+L76</f>
        <v>194737</v>
      </c>
      <c r="M67" s="56"/>
      <c r="N67" s="56">
        <f t="shared" si="3"/>
        <v>32337</v>
      </c>
      <c r="O67" s="56">
        <f t="shared" si="4"/>
        <v>32337</v>
      </c>
      <c r="P67" s="56"/>
      <c r="Q67" s="56">
        <f t="shared" si="5"/>
        <v>198200</v>
      </c>
      <c r="R67" s="56">
        <f>R69+R72+R74+R75+R76</f>
        <v>198200</v>
      </c>
      <c r="S67" s="56"/>
      <c r="T67" s="56">
        <f t="shared" si="6"/>
        <v>205800</v>
      </c>
      <c r="U67" s="57">
        <f>U69+U72+U74+U75+U76</f>
        <v>205800</v>
      </c>
      <c r="V67" s="118"/>
      <c r="W67" s="119"/>
    </row>
    <row r="68" spans="1:23" ht="21.75" customHeight="1">
      <c r="A68" s="24"/>
      <c r="B68" s="25" t="s">
        <v>5</v>
      </c>
      <c r="C68" s="26"/>
      <c r="D68" s="61"/>
      <c r="E68" s="61"/>
      <c r="F68" s="61"/>
      <c r="G68" s="61"/>
      <c r="H68" s="61"/>
      <c r="I68" s="61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7"/>
      <c r="V68" s="118"/>
      <c r="W68" s="119"/>
    </row>
    <row r="69" spans="1:23" ht="50.25" customHeight="1">
      <c r="A69" s="24" t="s">
        <v>126</v>
      </c>
      <c r="B69" s="25" t="s">
        <v>127</v>
      </c>
      <c r="C69" s="26" t="s">
        <v>10</v>
      </c>
      <c r="D69" s="61"/>
      <c r="E69" s="61">
        <f t="shared" si="0"/>
        <v>1052</v>
      </c>
      <c r="F69" s="61">
        <v>1052</v>
      </c>
      <c r="G69" s="61"/>
      <c r="H69" s="61">
        <f t="shared" si="1"/>
        <v>1000</v>
      </c>
      <c r="I69" s="61">
        <v>1000</v>
      </c>
      <c r="J69" s="56"/>
      <c r="K69" s="56">
        <f t="shared" si="2"/>
        <v>1100</v>
      </c>
      <c r="L69" s="56">
        <v>1100</v>
      </c>
      <c r="M69" s="56"/>
      <c r="N69" s="56">
        <f t="shared" si="3"/>
        <v>100</v>
      </c>
      <c r="O69" s="56">
        <f t="shared" si="4"/>
        <v>100</v>
      </c>
      <c r="P69" s="56"/>
      <c r="Q69" s="56">
        <f t="shared" si="5"/>
        <v>1200</v>
      </c>
      <c r="R69" s="56">
        <v>1200</v>
      </c>
      <c r="S69" s="56"/>
      <c r="T69" s="56">
        <f t="shared" si="6"/>
        <v>1300</v>
      </c>
      <c r="U69" s="57">
        <v>1300</v>
      </c>
      <c r="V69" s="116"/>
      <c r="W69" s="119"/>
    </row>
    <row r="70" spans="1:23" ht="71.25" customHeight="1">
      <c r="A70" s="24" t="s">
        <v>128</v>
      </c>
      <c r="B70" s="25" t="s">
        <v>129</v>
      </c>
      <c r="C70" s="26" t="s">
        <v>10</v>
      </c>
      <c r="D70" s="61"/>
      <c r="E70" s="61"/>
      <c r="F70" s="61"/>
      <c r="G70" s="61"/>
      <c r="H70" s="61"/>
      <c r="I70" s="61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7"/>
      <c r="V70" s="118"/>
      <c r="W70" s="119"/>
    </row>
    <row r="71" spans="1:23" ht="48" customHeight="1">
      <c r="A71" s="24" t="s">
        <v>130</v>
      </c>
      <c r="B71" s="25" t="s">
        <v>131</v>
      </c>
      <c r="C71" s="26" t="s">
        <v>10</v>
      </c>
      <c r="D71" s="61"/>
      <c r="E71" s="61"/>
      <c r="F71" s="61"/>
      <c r="G71" s="61"/>
      <c r="H71" s="61"/>
      <c r="I71" s="61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7"/>
      <c r="V71" s="118"/>
      <c r="W71" s="119"/>
    </row>
    <row r="72" spans="1:23" ht="48" customHeight="1">
      <c r="A72" s="24" t="s">
        <v>132</v>
      </c>
      <c r="B72" s="25" t="s">
        <v>133</v>
      </c>
      <c r="C72" s="26" t="s">
        <v>10</v>
      </c>
      <c r="D72" s="61"/>
      <c r="E72" s="61">
        <f t="shared" si="0"/>
        <v>280</v>
      </c>
      <c r="F72" s="61">
        <v>280</v>
      </c>
      <c r="G72" s="61"/>
      <c r="H72" s="61">
        <f t="shared" si="1"/>
        <v>4000</v>
      </c>
      <c r="I72" s="61">
        <v>4000</v>
      </c>
      <c r="J72" s="56"/>
      <c r="K72" s="56">
        <f t="shared" si="2"/>
        <v>9700</v>
      </c>
      <c r="L72" s="56">
        <v>9700</v>
      </c>
      <c r="M72" s="56"/>
      <c r="N72" s="56">
        <f t="shared" si="3"/>
        <v>5700</v>
      </c>
      <c r="O72" s="56">
        <f t="shared" si="4"/>
        <v>5700</v>
      </c>
      <c r="P72" s="56"/>
      <c r="Q72" s="56">
        <f t="shared" si="5"/>
        <v>7000</v>
      </c>
      <c r="R72" s="56">
        <v>7000</v>
      </c>
      <c r="S72" s="56"/>
      <c r="T72" s="56">
        <f t="shared" si="6"/>
        <v>8000</v>
      </c>
      <c r="U72" s="57">
        <v>8000</v>
      </c>
      <c r="V72" s="116"/>
      <c r="W72" s="119"/>
    </row>
    <row r="73" spans="1:23" ht="29.25" customHeight="1">
      <c r="A73" s="24" t="s">
        <v>134</v>
      </c>
      <c r="B73" s="25" t="s">
        <v>135</v>
      </c>
      <c r="C73" s="26" t="s">
        <v>10</v>
      </c>
      <c r="D73" s="61"/>
      <c r="E73" s="61">
        <f t="shared" si="0"/>
        <v>1370</v>
      </c>
      <c r="F73" s="61">
        <v>1370</v>
      </c>
      <c r="G73" s="61"/>
      <c r="H73" s="61"/>
      <c r="I73" s="61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7"/>
      <c r="V73" s="118"/>
      <c r="W73" s="119"/>
    </row>
    <row r="74" spans="1:23" ht="35.25" customHeight="1">
      <c r="A74" s="24">
        <v>13507</v>
      </c>
      <c r="B74" s="13" t="s">
        <v>137</v>
      </c>
      <c r="C74" s="26"/>
      <c r="D74" s="61"/>
      <c r="E74" s="61">
        <f t="shared" si="0"/>
        <v>38055.146</v>
      </c>
      <c r="F74" s="61">
        <v>38055.146</v>
      </c>
      <c r="G74" s="61"/>
      <c r="H74" s="61">
        <f t="shared" si="1"/>
        <v>49100</v>
      </c>
      <c r="I74" s="61">
        <v>49100</v>
      </c>
      <c r="J74" s="56"/>
      <c r="K74" s="56">
        <f t="shared" si="2"/>
        <v>59660</v>
      </c>
      <c r="L74" s="56">
        <v>59660</v>
      </c>
      <c r="M74" s="56"/>
      <c r="N74" s="56">
        <f t="shared" si="3"/>
        <v>10560</v>
      </c>
      <c r="O74" s="56">
        <f t="shared" si="4"/>
        <v>10560</v>
      </c>
      <c r="P74" s="56"/>
      <c r="Q74" s="56">
        <f t="shared" si="5"/>
        <v>57000</v>
      </c>
      <c r="R74" s="56">
        <v>57000</v>
      </c>
      <c r="S74" s="56"/>
      <c r="T74" s="56">
        <f t="shared" si="6"/>
        <v>59500</v>
      </c>
      <c r="U74" s="57">
        <v>59500</v>
      </c>
      <c r="V74" s="118"/>
      <c r="W74" s="119"/>
    </row>
    <row r="75" spans="1:23" ht="28.5" customHeight="1">
      <c r="A75" s="24" t="s">
        <v>142</v>
      </c>
      <c r="B75" s="25" t="s">
        <v>143</v>
      </c>
      <c r="C75" s="26" t="s">
        <v>10</v>
      </c>
      <c r="D75" s="61"/>
      <c r="E75" s="61">
        <f t="shared" si="0"/>
        <v>33112.83</v>
      </c>
      <c r="F75" s="61">
        <v>33112.83</v>
      </c>
      <c r="G75" s="61"/>
      <c r="H75" s="61">
        <f t="shared" si="1"/>
        <v>92800</v>
      </c>
      <c r="I75" s="61">
        <v>92800</v>
      </c>
      <c r="J75" s="56"/>
      <c r="K75" s="56">
        <f t="shared" si="2"/>
        <v>88788</v>
      </c>
      <c r="L75" s="56">
        <v>88788</v>
      </c>
      <c r="M75" s="56"/>
      <c r="N75" s="56">
        <f t="shared" si="3"/>
        <v>-4012</v>
      </c>
      <c r="O75" s="56">
        <f t="shared" si="4"/>
        <v>-4012</v>
      </c>
      <c r="P75" s="56"/>
      <c r="Q75" s="56">
        <f t="shared" si="5"/>
        <v>112000</v>
      </c>
      <c r="R75" s="56">
        <v>112000</v>
      </c>
      <c r="S75" s="56"/>
      <c r="T75" s="56">
        <f t="shared" si="6"/>
        <v>114000</v>
      </c>
      <c r="U75" s="57">
        <v>114000</v>
      </c>
      <c r="V75" s="116"/>
      <c r="W75" s="119"/>
    </row>
    <row r="76" spans="1:23" ht="48" customHeight="1">
      <c r="A76" s="24" t="s">
        <v>144</v>
      </c>
      <c r="B76" s="25" t="s">
        <v>145</v>
      </c>
      <c r="C76" s="26" t="s">
        <v>10</v>
      </c>
      <c r="D76" s="61"/>
      <c r="E76" s="61">
        <f>F76+G76</f>
        <v>13529.15</v>
      </c>
      <c r="F76" s="61">
        <v>13529.15</v>
      </c>
      <c r="G76" s="61"/>
      <c r="H76" s="61">
        <f>I76+J76</f>
        <v>15500</v>
      </c>
      <c r="I76" s="61">
        <v>15500</v>
      </c>
      <c r="J76" s="56"/>
      <c r="K76" s="56">
        <f>L76+M76</f>
        <v>35489</v>
      </c>
      <c r="L76" s="56">
        <v>35489</v>
      </c>
      <c r="M76" s="56"/>
      <c r="N76" s="56">
        <f>O76+P76</f>
        <v>19989</v>
      </c>
      <c r="O76" s="56">
        <f>L76-I76</f>
        <v>19989</v>
      </c>
      <c r="P76" s="56"/>
      <c r="Q76" s="56">
        <f>R76+S76</f>
        <v>21000</v>
      </c>
      <c r="R76" s="56">
        <v>21000</v>
      </c>
      <c r="S76" s="56"/>
      <c r="T76" s="56">
        <f>U76+V76</f>
        <v>23000</v>
      </c>
      <c r="U76" s="57">
        <v>23000</v>
      </c>
      <c r="V76" s="118"/>
      <c r="W76" s="119"/>
    </row>
    <row r="77" spans="1:23" ht="48" customHeight="1">
      <c r="A77" s="24" t="s">
        <v>146</v>
      </c>
      <c r="B77" s="25" t="s">
        <v>147</v>
      </c>
      <c r="C77" s="26" t="s">
        <v>10</v>
      </c>
      <c r="D77" s="61"/>
      <c r="E77" s="61"/>
      <c r="F77" s="61"/>
      <c r="G77" s="61"/>
      <c r="H77" s="61"/>
      <c r="I77" s="61"/>
      <c r="J77" s="61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7"/>
      <c r="W77" s="120"/>
    </row>
    <row r="78" spans="1:23" ht="75.75" customHeight="1">
      <c r="A78" s="24" t="s">
        <v>148</v>
      </c>
      <c r="B78" s="25" t="s">
        <v>149</v>
      </c>
      <c r="C78" s="26" t="s">
        <v>10</v>
      </c>
      <c r="D78" s="61"/>
      <c r="E78" s="61"/>
      <c r="F78" s="61"/>
      <c r="G78" s="61"/>
      <c r="H78" s="61"/>
      <c r="I78" s="61"/>
      <c r="J78" s="61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7"/>
      <c r="W78" s="121"/>
    </row>
    <row r="79" spans="1:23" ht="26.25" customHeight="1">
      <c r="A79" s="24" t="s">
        <v>150</v>
      </c>
      <c r="B79" s="25" t="s">
        <v>151</v>
      </c>
      <c r="C79" s="26" t="s">
        <v>10</v>
      </c>
      <c r="D79" s="61"/>
      <c r="E79" s="61"/>
      <c r="F79" s="61"/>
      <c r="G79" s="61"/>
      <c r="H79" s="61"/>
      <c r="I79" s="61"/>
      <c r="J79" s="61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7"/>
      <c r="W79" s="115"/>
    </row>
    <row r="80" spans="1:23" ht="28.5" customHeight="1">
      <c r="A80" s="24" t="s">
        <v>152</v>
      </c>
      <c r="B80" s="25" t="s">
        <v>153</v>
      </c>
      <c r="C80" s="26" t="s">
        <v>10</v>
      </c>
      <c r="D80" s="61"/>
      <c r="E80" s="61"/>
      <c r="F80" s="61"/>
      <c r="G80" s="61"/>
      <c r="H80" s="61"/>
      <c r="I80" s="61"/>
      <c r="J80" s="61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7"/>
      <c r="W80" s="115"/>
    </row>
    <row r="81" spans="1:23" ht="21.75" customHeight="1">
      <c r="A81" s="24" t="s">
        <v>154</v>
      </c>
      <c r="B81" s="25" t="s">
        <v>155</v>
      </c>
      <c r="C81" s="26" t="s">
        <v>10</v>
      </c>
      <c r="D81" s="61"/>
      <c r="E81" s="61"/>
      <c r="F81" s="61"/>
      <c r="G81" s="61"/>
      <c r="H81" s="61"/>
      <c r="I81" s="61"/>
      <c r="J81" s="61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7"/>
      <c r="W81" s="115"/>
    </row>
    <row r="82" spans="1:23" ht="36" customHeight="1">
      <c r="A82" s="24" t="s">
        <v>156</v>
      </c>
      <c r="B82" s="25" t="s">
        <v>157</v>
      </c>
      <c r="C82" s="26" t="s">
        <v>10</v>
      </c>
      <c r="D82" s="61"/>
      <c r="E82" s="61">
        <f>F82+G82</f>
        <v>38397.509</v>
      </c>
      <c r="F82" s="61">
        <v>38397.509</v>
      </c>
      <c r="G82" s="61"/>
      <c r="H82" s="61">
        <f>I82+J82</f>
        <v>76000</v>
      </c>
      <c r="I82" s="61">
        <v>76000</v>
      </c>
      <c r="J82" s="61"/>
      <c r="K82" s="56">
        <f>L82+M82</f>
        <v>157500</v>
      </c>
      <c r="L82" s="56">
        <v>157500</v>
      </c>
      <c r="M82" s="56"/>
      <c r="N82" s="56">
        <f>O82+P82</f>
        <v>81500</v>
      </c>
      <c r="O82" s="56">
        <f>L82-I82</f>
        <v>81500</v>
      </c>
      <c r="P82" s="56"/>
      <c r="Q82" s="56">
        <f>R82+S82</f>
        <v>110000</v>
      </c>
      <c r="R82" s="56">
        <v>110000</v>
      </c>
      <c r="S82" s="56"/>
      <c r="T82" s="56">
        <f>U82+V82</f>
        <v>115000</v>
      </c>
      <c r="U82" s="56">
        <v>115000</v>
      </c>
      <c r="V82" s="57"/>
      <c r="W82" s="115"/>
    </row>
    <row r="83" spans="1:23" ht="36.75" customHeight="1">
      <c r="A83" s="24" t="s">
        <v>158</v>
      </c>
      <c r="B83" s="25" t="s">
        <v>159</v>
      </c>
      <c r="C83" s="26" t="s">
        <v>160</v>
      </c>
      <c r="D83" s="61"/>
      <c r="E83" s="61"/>
      <c r="F83" s="61"/>
      <c r="G83" s="61"/>
      <c r="H83" s="61"/>
      <c r="I83" s="61"/>
      <c r="J83" s="61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7"/>
      <c r="W83" s="113"/>
    </row>
    <row r="84" spans="1:23" ht="12.75" customHeight="1">
      <c r="A84" s="24"/>
      <c r="B84" s="25" t="s">
        <v>5</v>
      </c>
      <c r="C84" s="26"/>
      <c r="D84" s="61"/>
      <c r="E84" s="61"/>
      <c r="F84" s="61"/>
      <c r="G84" s="61"/>
      <c r="H84" s="61"/>
      <c r="I84" s="61"/>
      <c r="J84" s="61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7"/>
      <c r="W84" s="115"/>
    </row>
    <row r="85" spans="1:23" ht="45.75" customHeight="1">
      <c r="A85" s="24" t="s">
        <v>161</v>
      </c>
      <c r="B85" s="25" t="s">
        <v>162</v>
      </c>
      <c r="C85" s="26" t="s">
        <v>10</v>
      </c>
      <c r="D85" s="61"/>
      <c r="E85" s="61"/>
      <c r="F85" s="61"/>
      <c r="G85" s="61"/>
      <c r="H85" s="61"/>
      <c r="I85" s="61"/>
      <c r="J85" s="61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7"/>
      <c r="W85" s="115"/>
    </row>
    <row r="86" spans="1:23" ht="37.5" customHeight="1">
      <c r="A86" s="24" t="s">
        <v>163</v>
      </c>
      <c r="B86" s="25" t="s">
        <v>164</v>
      </c>
      <c r="C86" s="26" t="s">
        <v>10</v>
      </c>
      <c r="D86" s="61"/>
      <c r="E86" s="61"/>
      <c r="F86" s="61"/>
      <c r="G86" s="61"/>
      <c r="H86" s="61"/>
      <c r="I86" s="61"/>
      <c r="J86" s="61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7"/>
      <c r="W86" s="113"/>
    </row>
    <row r="87" spans="1:23" ht="44.25" customHeight="1">
      <c r="A87" s="24" t="s">
        <v>170</v>
      </c>
      <c r="B87" s="25" t="s">
        <v>171</v>
      </c>
      <c r="C87" s="26" t="s">
        <v>172</v>
      </c>
      <c r="D87" s="61"/>
      <c r="E87" s="61"/>
      <c r="F87" s="61"/>
      <c r="G87" s="61"/>
      <c r="H87" s="61"/>
      <c r="I87" s="61"/>
      <c r="J87" s="61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7"/>
      <c r="W87" s="115"/>
    </row>
    <row r="88" spans="1:23" ht="12.75" customHeight="1">
      <c r="A88" s="24"/>
      <c r="B88" s="25" t="s">
        <v>5</v>
      </c>
      <c r="C88" s="26"/>
      <c r="D88" s="61"/>
      <c r="E88" s="61"/>
      <c r="F88" s="61"/>
      <c r="G88" s="61"/>
      <c r="H88" s="61"/>
      <c r="I88" s="61"/>
      <c r="J88" s="61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7"/>
      <c r="W88" s="115"/>
    </row>
    <row r="89" spans="1:23" ht="76.5" customHeight="1">
      <c r="A89" s="24" t="s">
        <v>173</v>
      </c>
      <c r="B89" s="25" t="s">
        <v>174</v>
      </c>
      <c r="C89" s="26" t="s">
        <v>10</v>
      </c>
      <c r="D89" s="61"/>
      <c r="E89" s="61"/>
      <c r="F89" s="61"/>
      <c r="G89" s="61"/>
      <c r="H89" s="61"/>
      <c r="I89" s="61"/>
      <c r="J89" s="61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7"/>
      <c r="W89" s="115"/>
    </row>
    <row r="90" spans="1:23" ht="36" customHeight="1">
      <c r="A90" s="24" t="s">
        <v>175</v>
      </c>
      <c r="B90" s="25" t="s">
        <v>176</v>
      </c>
      <c r="C90" s="26" t="s">
        <v>177</v>
      </c>
      <c r="D90" s="61"/>
      <c r="E90" s="61">
        <f>F90+G90</f>
        <v>6368.048</v>
      </c>
      <c r="F90" s="61">
        <f>F92+F93+F94</f>
        <v>6368.048</v>
      </c>
      <c r="G90" s="61"/>
      <c r="H90" s="61">
        <f>I90+J90</f>
        <v>23000</v>
      </c>
      <c r="I90" s="61">
        <f>I92+I93+I94</f>
        <v>23000</v>
      </c>
      <c r="J90" s="61"/>
      <c r="K90" s="56">
        <f>L90+M90</f>
        <v>42000</v>
      </c>
      <c r="L90" s="56">
        <f>L92+L93+L94</f>
        <v>42000</v>
      </c>
      <c r="M90" s="56"/>
      <c r="N90" s="56">
        <f>O90+P90</f>
        <v>19000</v>
      </c>
      <c r="O90" s="56">
        <f>L90-I90</f>
        <v>19000</v>
      </c>
      <c r="P90" s="56"/>
      <c r="Q90" s="56">
        <f>R90+S90</f>
        <v>37000</v>
      </c>
      <c r="R90" s="56">
        <f>R92+R93+R94</f>
        <v>37000</v>
      </c>
      <c r="S90" s="56"/>
      <c r="T90" s="56">
        <f>U90+V90</f>
        <v>39000</v>
      </c>
      <c r="U90" s="56">
        <f>U92+U93+U94</f>
        <v>39000</v>
      </c>
      <c r="V90" s="57"/>
      <c r="W90" s="115"/>
    </row>
    <row r="91" spans="1:23" ht="18" customHeight="1">
      <c r="A91" s="24"/>
      <c r="B91" s="25" t="s">
        <v>5</v>
      </c>
      <c r="C91" s="26"/>
      <c r="D91" s="61"/>
      <c r="E91" s="61"/>
      <c r="F91" s="61"/>
      <c r="G91" s="61"/>
      <c r="H91" s="61"/>
      <c r="I91" s="61"/>
      <c r="J91" s="61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7"/>
      <c r="W91" s="115"/>
    </row>
    <row r="92" spans="1:23" ht="33" customHeight="1">
      <c r="A92" s="24" t="s">
        <v>178</v>
      </c>
      <c r="B92" s="25" t="s">
        <v>179</v>
      </c>
      <c r="C92" s="26" t="s">
        <v>10</v>
      </c>
      <c r="D92" s="61"/>
      <c r="E92" s="61"/>
      <c r="F92" s="61"/>
      <c r="G92" s="61"/>
      <c r="H92" s="61"/>
      <c r="I92" s="61"/>
      <c r="J92" s="61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7"/>
      <c r="W92" s="115"/>
    </row>
    <row r="93" spans="1:23" ht="33" customHeight="1">
      <c r="A93" s="24" t="s">
        <v>180</v>
      </c>
      <c r="B93" s="25" t="s">
        <v>181</v>
      </c>
      <c r="C93" s="26" t="s">
        <v>10</v>
      </c>
      <c r="D93" s="61"/>
      <c r="E93" s="61"/>
      <c r="F93" s="61"/>
      <c r="G93" s="61"/>
      <c r="H93" s="61"/>
      <c r="I93" s="61"/>
      <c r="J93" s="61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7"/>
      <c r="W93" s="115"/>
    </row>
    <row r="94" spans="1:23" ht="39.75" customHeight="1" thickBot="1">
      <c r="A94" s="122" t="s">
        <v>182</v>
      </c>
      <c r="B94" s="123" t="s">
        <v>183</v>
      </c>
      <c r="C94" s="124" t="s">
        <v>10</v>
      </c>
      <c r="D94" s="125"/>
      <c r="E94" s="61">
        <f>F94+G94</f>
        <v>6368.048</v>
      </c>
      <c r="F94" s="125">
        <v>6368.048</v>
      </c>
      <c r="G94" s="125"/>
      <c r="H94" s="61">
        <f>I94+J94</f>
        <v>23000</v>
      </c>
      <c r="I94" s="125">
        <v>23000</v>
      </c>
      <c r="J94" s="125"/>
      <c r="K94" s="56">
        <f>L94+M94</f>
        <v>42000</v>
      </c>
      <c r="L94" s="126">
        <v>42000</v>
      </c>
      <c r="M94" s="126"/>
      <c r="N94" s="56">
        <f>O94+P94</f>
        <v>19000</v>
      </c>
      <c r="O94" s="56">
        <f>L94-I94</f>
        <v>19000</v>
      </c>
      <c r="P94" s="56"/>
      <c r="Q94" s="56">
        <f>R94+S94</f>
        <v>37000</v>
      </c>
      <c r="R94" s="126">
        <v>37000</v>
      </c>
      <c r="S94" s="126"/>
      <c r="T94" s="56">
        <f>U94+V94</f>
        <v>39000</v>
      </c>
      <c r="U94" s="126">
        <v>39000</v>
      </c>
      <c r="V94" s="127"/>
      <c r="W94" s="128"/>
    </row>
  </sheetData>
  <sheetProtection/>
  <mergeCells count="24">
    <mergeCell ref="A5:V5"/>
    <mergeCell ref="D7:D9"/>
    <mergeCell ref="K7:M7"/>
    <mergeCell ref="Q7:S7"/>
    <mergeCell ref="T7:V7"/>
    <mergeCell ref="K8:K9"/>
    <mergeCell ref="L8:M8"/>
    <mergeCell ref="Q8:Q9"/>
    <mergeCell ref="R8:S8"/>
    <mergeCell ref="A7:A9"/>
    <mergeCell ref="B7:B9"/>
    <mergeCell ref="C7:C9"/>
    <mergeCell ref="E7:G7"/>
    <mergeCell ref="H7:J7"/>
    <mergeCell ref="E8:E9"/>
    <mergeCell ref="F8:G8"/>
    <mergeCell ref="H8:H9"/>
    <mergeCell ref="I8:J8"/>
    <mergeCell ref="W8:W9"/>
    <mergeCell ref="N7:P7"/>
    <mergeCell ref="N8:N9"/>
    <mergeCell ref="O8:P8"/>
    <mergeCell ref="T8:T9"/>
    <mergeCell ref="U8:V8"/>
  </mergeCells>
  <printOptions/>
  <pageMargins left="0.25" right="0.25" top="0.75" bottom="0.75" header="0.3" footer="0.3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U158"/>
  <sheetViews>
    <sheetView zoomScale="120" zoomScaleNormal="120" zoomScalePageLayoutView="0" workbookViewId="0" topLeftCell="I1">
      <selection activeCell="Y3" sqref="Y3"/>
    </sheetView>
  </sheetViews>
  <sheetFormatPr defaultColWidth="9.140625" defaultRowHeight="12"/>
  <cols>
    <col min="1" max="4" width="10.28125" style="129" customWidth="1"/>
    <col min="5" max="5" width="51.8515625" style="130" customWidth="1"/>
    <col min="6" max="6" width="17.140625" style="130" customWidth="1"/>
    <col min="7" max="7" width="13.7109375" style="130" customWidth="1"/>
    <col min="8" max="8" width="18.421875" style="130" customWidth="1"/>
    <col min="9" max="9" width="17.140625" style="130" customWidth="1"/>
    <col min="10" max="10" width="16.140625" style="130" customWidth="1"/>
    <col min="11" max="11" width="20.00390625" style="130" customWidth="1"/>
    <col min="12" max="12" width="15.421875" style="131" customWidth="1"/>
    <col min="13" max="13" width="15.7109375" style="131" customWidth="1"/>
    <col min="14" max="14" width="18.140625" style="131" customWidth="1"/>
    <col min="15" max="15" width="14.8515625" style="131" customWidth="1"/>
    <col min="16" max="16" width="12.8515625" style="131" customWidth="1"/>
    <col min="17" max="17" width="14.421875" style="131" customWidth="1"/>
    <col min="18" max="18" width="16.00390625" style="131" customWidth="1"/>
    <col min="19" max="19" width="17.140625" style="131" customWidth="1"/>
    <col min="20" max="20" width="20.8515625" style="131" customWidth="1"/>
    <col min="21" max="21" width="18.140625" style="131" customWidth="1"/>
    <col min="22" max="22" width="13.7109375" style="131" customWidth="1"/>
    <col min="23" max="23" width="14.7109375" style="131" customWidth="1"/>
    <col min="24" max="16384" width="9.140625" style="133" customWidth="1"/>
  </cols>
  <sheetData>
    <row r="2" spans="22:23" ht="78.75" customHeight="1">
      <c r="V2" s="189" t="s">
        <v>633</v>
      </c>
      <c r="W2" s="189"/>
    </row>
    <row r="3" spans="14:23" ht="90" customHeight="1">
      <c r="N3" s="132"/>
      <c r="O3" s="132"/>
      <c r="P3" s="132"/>
      <c r="Q3" s="132"/>
      <c r="T3" s="132"/>
      <c r="V3" s="189" t="s">
        <v>632</v>
      </c>
      <c r="W3" s="189"/>
    </row>
    <row r="4" spans="12:23" ht="12.75" customHeight="1"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</row>
    <row r="5" spans="1:23" ht="43.5" customHeight="1">
      <c r="A5" s="190" t="s">
        <v>567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</row>
    <row r="6" ht="20.25" customHeight="1" thickBot="1"/>
    <row r="7" spans="1:23" ht="19.5" customHeight="1">
      <c r="A7" s="187" t="s">
        <v>1</v>
      </c>
      <c r="B7" s="178" t="s">
        <v>189</v>
      </c>
      <c r="C7" s="178" t="s">
        <v>190</v>
      </c>
      <c r="D7" s="178" t="s">
        <v>191</v>
      </c>
      <c r="E7" s="179" t="s">
        <v>192</v>
      </c>
      <c r="F7" s="181" t="s">
        <v>570</v>
      </c>
      <c r="G7" s="181"/>
      <c r="H7" s="181"/>
      <c r="I7" s="181" t="s">
        <v>571</v>
      </c>
      <c r="J7" s="181"/>
      <c r="K7" s="181"/>
      <c r="L7" s="181" t="s">
        <v>184</v>
      </c>
      <c r="M7" s="181"/>
      <c r="N7" s="181"/>
      <c r="O7" s="173" t="s">
        <v>572</v>
      </c>
      <c r="P7" s="174"/>
      <c r="Q7" s="175"/>
      <c r="R7" s="181" t="s">
        <v>185</v>
      </c>
      <c r="S7" s="181"/>
      <c r="T7" s="181"/>
      <c r="U7" s="181" t="s">
        <v>186</v>
      </c>
      <c r="V7" s="181"/>
      <c r="W7" s="186"/>
    </row>
    <row r="8" spans="1:23" ht="18" customHeight="1">
      <c r="A8" s="188"/>
      <c r="B8" s="176"/>
      <c r="C8" s="176"/>
      <c r="D8" s="176"/>
      <c r="E8" s="180"/>
      <c r="F8" s="176" t="s">
        <v>4</v>
      </c>
      <c r="G8" s="176" t="s">
        <v>5</v>
      </c>
      <c r="H8" s="176"/>
      <c r="I8" s="176" t="s">
        <v>4</v>
      </c>
      <c r="J8" s="176" t="s">
        <v>5</v>
      </c>
      <c r="K8" s="176"/>
      <c r="L8" s="176" t="s">
        <v>4</v>
      </c>
      <c r="M8" s="176" t="s">
        <v>5</v>
      </c>
      <c r="N8" s="176"/>
      <c r="O8" s="176" t="s">
        <v>4</v>
      </c>
      <c r="P8" s="176" t="s">
        <v>5</v>
      </c>
      <c r="Q8" s="176"/>
      <c r="R8" s="176" t="s">
        <v>4</v>
      </c>
      <c r="S8" s="176" t="s">
        <v>5</v>
      </c>
      <c r="T8" s="176"/>
      <c r="U8" s="176" t="s">
        <v>4</v>
      </c>
      <c r="V8" s="176" t="s">
        <v>5</v>
      </c>
      <c r="W8" s="177"/>
    </row>
    <row r="9" spans="1:23" ht="42.75" customHeight="1">
      <c r="A9" s="188"/>
      <c r="B9" s="176"/>
      <c r="C9" s="176"/>
      <c r="D9" s="176"/>
      <c r="E9" s="180"/>
      <c r="F9" s="176"/>
      <c r="G9" s="110" t="s">
        <v>6</v>
      </c>
      <c r="H9" s="110" t="s">
        <v>7</v>
      </c>
      <c r="I9" s="176"/>
      <c r="J9" s="110" t="s">
        <v>6</v>
      </c>
      <c r="K9" s="110" t="s">
        <v>7</v>
      </c>
      <c r="L9" s="176"/>
      <c r="M9" s="110" t="s">
        <v>6</v>
      </c>
      <c r="N9" s="110" t="s">
        <v>7</v>
      </c>
      <c r="O9" s="176"/>
      <c r="P9" s="110" t="s">
        <v>6</v>
      </c>
      <c r="Q9" s="110" t="s">
        <v>7</v>
      </c>
      <c r="R9" s="176"/>
      <c r="S9" s="110" t="s">
        <v>6</v>
      </c>
      <c r="T9" s="110" t="s">
        <v>7</v>
      </c>
      <c r="U9" s="176"/>
      <c r="V9" s="110" t="s">
        <v>6</v>
      </c>
      <c r="W9" s="95" t="s">
        <v>7</v>
      </c>
    </row>
    <row r="10" spans="1:23" ht="20.25" customHeight="1">
      <c r="A10" s="108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  <c r="N10" s="109">
        <v>14</v>
      </c>
      <c r="O10" s="109">
        <v>15</v>
      </c>
      <c r="P10" s="109">
        <v>16</v>
      </c>
      <c r="Q10" s="109">
        <v>17</v>
      </c>
      <c r="R10" s="109">
        <v>18</v>
      </c>
      <c r="S10" s="109">
        <v>19</v>
      </c>
      <c r="T10" s="109">
        <v>20</v>
      </c>
      <c r="U10" s="109">
        <v>21</v>
      </c>
      <c r="V10" s="109">
        <v>22</v>
      </c>
      <c r="W10" s="111">
        <v>23</v>
      </c>
    </row>
    <row r="11" spans="1:255" s="114" customFormat="1" ht="21.75" customHeight="1">
      <c r="A11" s="108" t="s">
        <v>10</v>
      </c>
      <c r="B11" s="109" t="s">
        <v>10</v>
      </c>
      <c r="C11" s="109" t="s">
        <v>10</v>
      </c>
      <c r="D11" s="109" t="s">
        <v>10</v>
      </c>
      <c r="E11" s="27" t="s">
        <v>193</v>
      </c>
      <c r="F11" s="64">
        <f>G11+H11</f>
        <v>1120364.3876999998</v>
      </c>
      <c r="G11" s="64">
        <f>G12+G36+G42+G64+G78+G101+G121+G140</f>
        <v>831518.9358999999</v>
      </c>
      <c r="H11" s="64">
        <f>H12+H42+H64+H78+H101</f>
        <v>288845.45180000004</v>
      </c>
      <c r="I11" s="64">
        <f>J11+K11</f>
        <v>3681816.8551</v>
      </c>
      <c r="J11" s="64">
        <f>J12+J36+J42+J64+J78+J101+J121+J140+J154</f>
        <v>1665570</v>
      </c>
      <c r="K11" s="64">
        <f>K12+K42+K64+K78+K101</f>
        <v>2016246.8550999998</v>
      </c>
      <c r="L11" s="65">
        <f>M11+N11</f>
        <v>3127890</v>
      </c>
      <c r="M11" s="65">
        <f>M12+M36+M42+M64+M78+M101+M121+M140+M154</f>
        <v>1684415</v>
      </c>
      <c r="N11" s="66">
        <f>N12+N42+N64+N78+N101</f>
        <v>1443475</v>
      </c>
      <c r="O11" s="67">
        <f>P11+Q11</f>
        <v>-553926.8550999998</v>
      </c>
      <c r="P11" s="67">
        <f>M11-J11</f>
        <v>18845</v>
      </c>
      <c r="Q11" s="67">
        <f>N11-K11</f>
        <v>-572771.8550999998</v>
      </c>
      <c r="R11" s="69">
        <f>S11+T11</f>
        <v>2570279</v>
      </c>
      <c r="S11" s="68">
        <f>S12+S36+S42+S64+S78+S101+S121++S140+S154</f>
        <v>1754279</v>
      </c>
      <c r="T11" s="68">
        <f>T12+T42+T64+T78+T101</f>
        <v>816000</v>
      </c>
      <c r="U11" s="69">
        <f>V11+W11</f>
        <v>2391719</v>
      </c>
      <c r="V11" s="69">
        <f>V12+V36+V42+V64+V78+V101+V121+V140+V154</f>
        <v>1933719</v>
      </c>
      <c r="W11" s="70">
        <f>W12+W42+W64+W78+W101</f>
        <v>458000</v>
      </c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</row>
    <row r="12" spans="1:255" s="114" customFormat="1" ht="18.75" customHeight="1">
      <c r="A12" s="108" t="s">
        <v>194</v>
      </c>
      <c r="B12" s="109" t="s">
        <v>195</v>
      </c>
      <c r="C12" s="109" t="s">
        <v>196</v>
      </c>
      <c r="D12" s="109" t="s">
        <v>196</v>
      </c>
      <c r="E12" s="27" t="s">
        <v>197</v>
      </c>
      <c r="F12" s="64">
        <f>G12+H12</f>
        <v>418794.7957</v>
      </c>
      <c r="G12" s="64">
        <f>G14+G18+G25</f>
        <v>213218.6358</v>
      </c>
      <c r="H12" s="64">
        <f>H14+H25</f>
        <v>205576.1599</v>
      </c>
      <c r="I12" s="64">
        <f>J12+K12</f>
        <v>1359669.0000999998</v>
      </c>
      <c r="J12" s="64">
        <f>J14+J25</f>
        <v>381330</v>
      </c>
      <c r="K12" s="64">
        <f>K14+K25</f>
        <v>978339.0001</v>
      </c>
      <c r="L12" s="65">
        <f>M12+N12</f>
        <v>1359800</v>
      </c>
      <c r="M12" s="65">
        <f>M14+M25</f>
        <v>443800</v>
      </c>
      <c r="N12" s="66">
        <f>N14+N27</f>
        <v>916000</v>
      </c>
      <c r="O12" s="67">
        <f>P12+Q12</f>
        <v>130.99990000005346</v>
      </c>
      <c r="P12" s="67">
        <f>M12-J12</f>
        <v>62470</v>
      </c>
      <c r="Q12" s="78">
        <f>N12-K12</f>
        <v>-62339.00009999995</v>
      </c>
      <c r="R12" s="69">
        <f>S12+T12</f>
        <v>795929</v>
      </c>
      <c r="S12" s="68">
        <f>S14+S25</f>
        <v>435929</v>
      </c>
      <c r="T12" s="68">
        <f>T14+T25</f>
        <v>360000</v>
      </c>
      <c r="U12" s="69">
        <f>V12+W12</f>
        <v>883169</v>
      </c>
      <c r="V12" s="68">
        <f>V14+V25</f>
        <v>513169</v>
      </c>
      <c r="W12" s="70">
        <f>W25</f>
        <v>370000</v>
      </c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</row>
    <row r="13" spans="1:23" ht="12.75" customHeight="1">
      <c r="A13" s="108"/>
      <c r="B13" s="109"/>
      <c r="C13" s="109"/>
      <c r="D13" s="109"/>
      <c r="E13" s="13" t="s">
        <v>5</v>
      </c>
      <c r="F13" s="64"/>
      <c r="G13" s="79"/>
      <c r="H13" s="79"/>
      <c r="I13" s="64"/>
      <c r="J13" s="79"/>
      <c r="K13" s="79"/>
      <c r="L13" s="65"/>
      <c r="M13" s="66"/>
      <c r="N13" s="66"/>
      <c r="O13" s="67"/>
      <c r="P13" s="67"/>
      <c r="Q13" s="78"/>
      <c r="R13" s="69"/>
      <c r="S13" s="69"/>
      <c r="T13" s="69"/>
      <c r="U13" s="69"/>
      <c r="V13" s="69"/>
      <c r="W13" s="73"/>
    </row>
    <row r="14" spans="1:23" ht="45" customHeight="1">
      <c r="A14" s="108" t="s">
        <v>198</v>
      </c>
      <c r="B14" s="109" t="s">
        <v>195</v>
      </c>
      <c r="C14" s="109" t="s">
        <v>199</v>
      </c>
      <c r="D14" s="109" t="s">
        <v>196</v>
      </c>
      <c r="E14" s="28" t="s">
        <v>200</v>
      </c>
      <c r="F14" s="64">
        <f>G14+H14</f>
        <v>333937.5906</v>
      </c>
      <c r="G14" s="72">
        <f>G16</f>
        <v>187073.2678</v>
      </c>
      <c r="H14" s="72">
        <f>H16</f>
        <v>146864.3228</v>
      </c>
      <c r="I14" s="64">
        <f>J14+K14</f>
        <v>991559.0001</v>
      </c>
      <c r="J14" s="72">
        <v>349530</v>
      </c>
      <c r="K14" s="72">
        <v>642029.0001</v>
      </c>
      <c r="L14" s="65">
        <f>M14+N14</f>
        <v>866800</v>
      </c>
      <c r="M14" s="65">
        <f>M16</f>
        <v>406800</v>
      </c>
      <c r="N14" s="66">
        <f>N16</f>
        <v>460000</v>
      </c>
      <c r="O14" s="67">
        <f>P14+Q14</f>
        <v>-124759.00009999995</v>
      </c>
      <c r="P14" s="67">
        <f>M14-J14</f>
        <v>57270</v>
      </c>
      <c r="Q14" s="78">
        <f>N14-K14</f>
        <v>-182029.00009999995</v>
      </c>
      <c r="R14" s="69">
        <f>S14+T14</f>
        <v>401129</v>
      </c>
      <c r="S14" s="68">
        <f>S16</f>
        <v>401129</v>
      </c>
      <c r="T14" s="69"/>
      <c r="U14" s="69">
        <f>V14+W14</f>
        <v>475169</v>
      </c>
      <c r="V14" s="69">
        <f>V16</f>
        <v>475169</v>
      </c>
      <c r="W14" s="73"/>
    </row>
    <row r="15" spans="1:23" ht="12.75" customHeight="1">
      <c r="A15" s="108"/>
      <c r="B15" s="109"/>
      <c r="C15" s="109"/>
      <c r="D15" s="109"/>
      <c r="E15" s="13" t="s">
        <v>201</v>
      </c>
      <c r="F15" s="64"/>
      <c r="G15" s="79"/>
      <c r="H15" s="79"/>
      <c r="I15" s="64"/>
      <c r="J15" s="79"/>
      <c r="K15" s="79"/>
      <c r="L15" s="65"/>
      <c r="M15" s="66"/>
      <c r="N15" s="66"/>
      <c r="O15" s="67"/>
      <c r="P15" s="67"/>
      <c r="Q15" s="78"/>
      <c r="R15" s="69"/>
      <c r="S15" s="69"/>
      <c r="T15" s="69"/>
      <c r="U15" s="69"/>
      <c r="V15" s="69"/>
      <c r="W15" s="73"/>
    </row>
    <row r="16" spans="1:23" ht="22.5" customHeight="1">
      <c r="A16" s="108" t="s">
        <v>202</v>
      </c>
      <c r="B16" s="109" t="s">
        <v>195</v>
      </c>
      <c r="C16" s="109" t="s">
        <v>199</v>
      </c>
      <c r="D16" s="109" t="s">
        <v>199</v>
      </c>
      <c r="E16" s="13" t="s">
        <v>203</v>
      </c>
      <c r="F16" s="64">
        <f>G16+H16</f>
        <v>333937.5906</v>
      </c>
      <c r="G16" s="79">
        <v>187073.2678</v>
      </c>
      <c r="H16" s="79">
        <v>146864.3228</v>
      </c>
      <c r="I16" s="64">
        <f>J16+K16</f>
        <v>991559</v>
      </c>
      <c r="J16" s="79">
        <v>349530</v>
      </c>
      <c r="K16" s="79">
        <v>642029</v>
      </c>
      <c r="L16" s="65">
        <f>M16+N16</f>
        <v>866800</v>
      </c>
      <c r="M16" s="66">
        <v>406800</v>
      </c>
      <c r="N16" s="66">
        <v>460000</v>
      </c>
      <c r="O16" s="67">
        <f>P16+Q16</f>
        <v>-124759</v>
      </c>
      <c r="P16" s="67">
        <f>M16-J16</f>
        <v>57270</v>
      </c>
      <c r="Q16" s="78">
        <f>N16-K16</f>
        <v>-182029</v>
      </c>
      <c r="R16" s="69">
        <f>S16+T16</f>
        <v>401129</v>
      </c>
      <c r="S16" s="69">
        <v>401129</v>
      </c>
      <c r="T16" s="69"/>
      <c r="U16" s="69">
        <f>V16+W16</f>
        <v>475169</v>
      </c>
      <c r="V16" s="69">
        <v>475169</v>
      </c>
      <c r="W16" s="73"/>
    </row>
    <row r="17" spans="1:23" ht="12.75" customHeight="1">
      <c r="A17" s="108" t="s">
        <v>204</v>
      </c>
      <c r="B17" s="109" t="s">
        <v>195</v>
      </c>
      <c r="C17" s="109" t="s">
        <v>199</v>
      </c>
      <c r="D17" s="109" t="s">
        <v>205</v>
      </c>
      <c r="E17" s="13" t="s">
        <v>206</v>
      </c>
      <c r="F17" s="64"/>
      <c r="G17" s="79"/>
      <c r="H17" s="79"/>
      <c r="I17" s="79"/>
      <c r="J17" s="79"/>
      <c r="K17" s="79"/>
      <c r="L17" s="65"/>
      <c r="M17" s="66"/>
      <c r="N17" s="66"/>
      <c r="O17" s="67"/>
      <c r="P17" s="67"/>
      <c r="Q17" s="78"/>
      <c r="R17" s="69"/>
      <c r="S17" s="69"/>
      <c r="T17" s="69"/>
      <c r="U17" s="69"/>
      <c r="V17" s="69"/>
      <c r="W17" s="73"/>
    </row>
    <row r="18" spans="1:255" s="114" customFormat="1" ht="27.75" customHeight="1">
      <c r="A18" s="108" t="s">
        <v>207</v>
      </c>
      <c r="B18" s="109" t="s">
        <v>195</v>
      </c>
      <c r="C18" s="109" t="s">
        <v>205</v>
      </c>
      <c r="D18" s="109" t="s">
        <v>196</v>
      </c>
      <c r="E18" s="29" t="s">
        <v>208</v>
      </c>
      <c r="F18" s="64">
        <f>G18+H18</f>
        <v>5637.199</v>
      </c>
      <c r="G18" s="74">
        <f>G21</f>
        <v>5637.199</v>
      </c>
      <c r="H18" s="74"/>
      <c r="I18" s="74"/>
      <c r="J18" s="74"/>
      <c r="K18" s="74"/>
      <c r="L18" s="65"/>
      <c r="M18" s="66"/>
      <c r="N18" s="66"/>
      <c r="O18" s="68"/>
      <c r="P18" s="67"/>
      <c r="Q18" s="78"/>
      <c r="R18" s="69"/>
      <c r="S18" s="69"/>
      <c r="T18" s="69"/>
      <c r="U18" s="69"/>
      <c r="V18" s="69"/>
      <c r="W18" s="7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</row>
    <row r="19" spans="1:23" ht="12.75" customHeight="1">
      <c r="A19" s="108"/>
      <c r="B19" s="109"/>
      <c r="C19" s="109"/>
      <c r="D19" s="109"/>
      <c r="E19" s="13" t="s">
        <v>201</v>
      </c>
      <c r="F19" s="64"/>
      <c r="G19" s="79"/>
      <c r="H19" s="79"/>
      <c r="I19" s="79"/>
      <c r="J19" s="79"/>
      <c r="K19" s="79"/>
      <c r="L19" s="65"/>
      <c r="M19" s="66"/>
      <c r="N19" s="66"/>
      <c r="O19" s="68"/>
      <c r="P19" s="67"/>
      <c r="Q19" s="78"/>
      <c r="R19" s="69"/>
      <c r="S19" s="69"/>
      <c r="T19" s="69"/>
      <c r="U19" s="69"/>
      <c r="V19" s="69"/>
      <c r="W19" s="73"/>
    </row>
    <row r="20" spans="1:23" ht="27" customHeight="1">
      <c r="A20" s="108" t="s">
        <v>209</v>
      </c>
      <c r="B20" s="109" t="s">
        <v>195</v>
      </c>
      <c r="C20" s="109" t="s">
        <v>205</v>
      </c>
      <c r="D20" s="109" t="s">
        <v>199</v>
      </c>
      <c r="E20" s="13" t="s">
        <v>210</v>
      </c>
      <c r="F20" s="64"/>
      <c r="G20" s="79"/>
      <c r="H20" s="79"/>
      <c r="I20" s="79"/>
      <c r="J20" s="79"/>
      <c r="K20" s="79"/>
      <c r="L20" s="65"/>
      <c r="M20" s="66"/>
      <c r="N20" s="66"/>
      <c r="O20" s="68"/>
      <c r="P20" s="67"/>
      <c r="Q20" s="78"/>
      <c r="R20" s="69"/>
      <c r="S20" s="69"/>
      <c r="T20" s="69"/>
      <c r="U20" s="69"/>
      <c r="V20" s="69"/>
      <c r="W20" s="73"/>
    </row>
    <row r="21" spans="1:23" ht="27" customHeight="1">
      <c r="A21" s="108">
        <v>2133</v>
      </c>
      <c r="B21" s="109" t="s">
        <v>195</v>
      </c>
      <c r="C21" s="109">
        <v>3</v>
      </c>
      <c r="D21" s="109">
        <v>3</v>
      </c>
      <c r="E21" s="13" t="s">
        <v>596</v>
      </c>
      <c r="F21" s="64">
        <f>G21+H21</f>
        <v>5637.199</v>
      </c>
      <c r="G21" s="79">
        <v>5637.199</v>
      </c>
      <c r="H21" s="79"/>
      <c r="I21" s="79"/>
      <c r="J21" s="79"/>
      <c r="K21" s="79"/>
      <c r="L21" s="65"/>
      <c r="M21" s="66"/>
      <c r="N21" s="66"/>
      <c r="O21" s="68"/>
      <c r="P21" s="67"/>
      <c r="Q21" s="78"/>
      <c r="R21" s="69"/>
      <c r="S21" s="69"/>
      <c r="T21" s="69"/>
      <c r="U21" s="69"/>
      <c r="V21" s="69"/>
      <c r="W21" s="73"/>
    </row>
    <row r="22" spans="1:23" ht="42" customHeight="1">
      <c r="A22" s="108" t="s">
        <v>211</v>
      </c>
      <c r="B22" s="109" t="s">
        <v>195</v>
      </c>
      <c r="C22" s="109" t="s">
        <v>212</v>
      </c>
      <c r="D22" s="109" t="s">
        <v>196</v>
      </c>
      <c r="E22" s="28" t="s">
        <v>213</v>
      </c>
      <c r="F22" s="64"/>
      <c r="G22" s="72"/>
      <c r="H22" s="72"/>
      <c r="I22" s="72"/>
      <c r="J22" s="72"/>
      <c r="K22" s="72"/>
      <c r="L22" s="65"/>
      <c r="M22" s="66"/>
      <c r="N22" s="66"/>
      <c r="O22" s="68"/>
      <c r="P22" s="67"/>
      <c r="Q22" s="78"/>
      <c r="R22" s="69"/>
      <c r="S22" s="69"/>
      <c r="T22" s="69"/>
      <c r="U22" s="69"/>
      <c r="V22" s="69"/>
      <c r="W22" s="73"/>
    </row>
    <row r="23" spans="1:23" ht="12.75" customHeight="1">
      <c r="A23" s="108"/>
      <c r="B23" s="109"/>
      <c r="C23" s="109"/>
      <c r="D23" s="109"/>
      <c r="E23" s="13" t="s">
        <v>201</v>
      </c>
      <c r="F23" s="64"/>
      <c r="G23" s="79"/>
      <c r="H23" s="79"/>
      <c r="I23" s="79"/>
      <c r="J23" s="79"/>
      <c r="K23" s="79"/>
      <c r="L23" s="65"/>
      <c r="M23" s="66"/>
      <c r="N23" s="66"/>
      <c r="O23" s="68"/>
      <c r="P23" s="67"/>
      <c r="Q23" s="78"/>
      <c r="R23" s="69"/>
      <c r="S23" s="69"/>
      <c r="T23" s="69"/>
      <c r="U23" s="69"/>
      <c r="V23" s="69"/>
      <c r="W23" s="73"/>
    </row>
    <row r="24" spans="1:23" ht="30" customHeight="1">
      <c r="A24" s="108" t="s">
        <v>214</v>
      </c>
      <c r="B24" s="109" t="s">
        <v>195</v>
      </c>
      <c r="C24" s="109" t="s">
        <v>212</v>
      </c>
      <c r="D24" s="109" t="s">
        <v>199</v>
      </c>
      <c r="E24" s="13" t="s">
        <v>213</v>
      </c>
      <c r="F24" s="64"/>
      <c r="G24" s="79"/>
      <c r="H24" s="79"/>
      <c r="I24" s="79"/>
      <c r="J24" s="79"/>
      <c r="K24" s="79"/>
      <c r="L24" s="65"/>
      <c r="M24" s="66"/>
      <c r="N24" s="66"/>
      <c r="O24" s="68"/>
      <c r="P24" s="67"/>
      <c r="Q24" s="78"/>
      <c r="R24" s="69"/>
      <c r="S24" s="69"/>
      <c r="T24" s="69"/>
      <c r="U24" s="69"/>
      <c r="V24" s="69"/>
      <c r="W24" s="73"/>
    </row>
    <row r="25" spans="1:23" ht="28.5" customHeight="1">
      <c r="A25" s="108" t="s">
        <v>215</v>
      </c>
      <c r="B25" s="109" t="s">
        <v>195</v>
      </c>
      <c r="C25" s="109" t="s">
        <v>216</v>
      </c>
      <c r="D25" s="109" t="s">
        <v>196</v>
      </c>
      <c r="E25" s="28" t="s">
        <v>217</v>
      </c>
      <c r="F25" s="64">
        <f>G25+H25</f>
        <v>79220.0061</v>
      </c>
      <c r="G25" s="72">
        <f>G27</f>
        <v>20508.169</v>
      </c>
      <c r="H25" s="72">
        <f>H27</f>
        <v>58711.8371</v>
      </c>
      <c r="I25" s="72">
        <f>J25+K25</f>
        <v>368110</v>
      </c>
      <c r="J25" s="72">
        <v>31800</v>
      </c>
      <c r="K25" s="72">
        <v>336310</v>
      </c>
      <c r="L25" s="65">
        <f>M25+N25</f>
        <v>493000</v>
      </c>
      <c r="M25" s="65">
        <f>M27</f>
        <v>37000</v>
      </c>
      <c r="N25" s="65">
        <f>N27</f>
        <v>456000</v>
      </c>
      <c r="O25" s="68">
        <f>P25+Q25</f>
        <v>124890</v>
      </c>
      <c r="P25" s="67">
        <f>M25-J25</f>
        <v>5200</v>
      </c>
      <c r="Q25" s="78">
        <f>N25-K25</f>
        <v>119690</v>
      </c>
      <c r="R25" s="69">
        <f>S25+T25</f>
        <v>394800</v>
      </c>
      <c r="S25" s="69">
        <f>S27</f>
        <v>34800</v>
      </c>
      <c r="T25" s="68">
        <f>T27</f>
        <v>360000</v>
      </c>
      <c r="U25" s="69">
        <f>V25+W25</f>
        <v>408000</v>
      </c>
      <c r="V25" s="68">
        <f>V27</f>
        <v>38000</v>
      </c>
      <c r="W25" s="73">
        <v>370000</v>
      </c>
    </row>
    <row r="26" spans="1:23" ht="12.75" customHeight="1">
      <c r="A26" s="108"/>
      <c r="B26" s="109"/>
      <c r="C26" s="109"/>
      <c r="D26" s="109"/>
      <c r="E26" s="13" t="s">
        <v>201</v>
      </c>
      <c r="F26" s="64"/>
      <c r="G26" s="79"/>
      <c r="H26" s="79"/>
      <c r="I26" s="79"/>
      <c r="J26" s="79"/>
      <c r="K26" s="79"/>
      <c r="L26" s="65"/>
      <c r="M26" s="66"/>
      <c r="N26" s="66"/>
      <c r="O26" s="68"/>
      <c r="P26" s="67"/>
      <c r="Q26" s="78"/>
      <c r="R26" s="69"/>
      <c r="S26" s="69"/>
      <c r="T26" s="69"/>
      <c r="U26" s="69"/>
      <c r="V26" s="69"/>
      <c r="W26" s="73"/>
    </row>
    <row r="27" spans="1:23" ht="30.75" customHeight="1">
      <c r="A27" s="108" t="s">
        <v>218</v>
      </c>
      <c r="B27" s="109" t="s">
        <v>195</v>
      </c>
      <c r="C27" s="109" t="s">
        <v>216</v>
      </c>
      <c r="D27" s="109" t="s">
        <v>199</v>
      </c>
      <c r="E27" s="13" t="s">
        <v>217</v>
      </c>
      <c r="F27" s="64">
        <f>G27+H27</f>
        <v>79220.0061</v>
      </c>
      <c r="G27" s="79">
        <v>20508.169</v>
      </c>
      <c r="H27" s="79">
        <v>58711.8371</v>
      </c>
      <c r="I27" s="79">
        <f>J27+K27</f>
        <v>368110</v>
      </c>
      <c r="J27" s="79">
        <v>31800</v>
      </c>
      <c r="K27" s="79">
        <v>336310</v>
      </c>
      <c r="L27" s="65">
        <f>M27+N27</f>
        <v>493000</v>
      </c>
      <c r="M27" s="66">
        <v>37000</v>
      </c>
      <c r="N27" s="66">
        <v>456000</v>
      </c>
      <c r="O27" s="68">
        <f>P27+Q27</f>
        <v>124890</v>
      </c>
      <c r="P27" s="67">
        <f>M27-J27</f>
        <v>5200</v>
      </c>
      <c r="Q27" s="78">
        <f>N27-K27</f>
        <v>119690</v>
      </c>
      <c r="R27" s="69">
        <f>S27+T27</f>
        <v>394800</v>
      </c>
      <c r="S27" s="69">
        <v>34800</v>
      </c>
      <c r="T27" s="69">
        <v>360000</v>
      </c>
      <c r="U27" s="69">
        <f>V27+W27</f>
        <v>38000</v>
      </c>
      <c r="V27" s="69">
        <v>38000</v>
      </c>
      <c r="W27" s="73"/>
    </row>
    <row r="28" spans="1:23" ht="12.75" customHeight="1">
      <c r="A28" s="108" t="s">
        <v>219</v>
      </c>
      <c r="B28" s="109" t="s">
        <v>220</v>
      </c>
      <c r="C28" s="109" t="s">
        <v>196</v>
      </c>
      <c r="D28" s="109" t="s">
        <v>196</v>
      </c>
      <c r="E28" s="28" t="s">
        <v>221</v>
      </c>
      <c r="F28" s="64"/>
      <c r="G28" s="72"/>
      <c r="H28" s="72"/>
      <c r="I28" s="72"/>
      <c r="J28" s="72"/>
      <c r="K28" s="72"/>
      <c r="L28" s="65"/>
      <c r="M28" s="66"/>
      <c r="N28" s="66"/>
      <c r="O28" s="68"/>
      <c r="P28" s="67"/>
      <c r="Q28" s="78"/>
      <c r="R28" s="69"/>
      <c r="S28" s="69"/>
      <c r="T28" s="69"/>
      <c r="U28" s="69"/>
      <c r="V28" s="69"/>
      <c r="W28" s="73"/>
    </row>
    <row r="29" spans="1:23" ht="12.75" customHeight="1">
      <c r="A29" s="108"/>
      <c r="B29" s="109"/>
      <c r="C29" s="109"/>
      <c r="D29" s="109"/>
      <c r="E29" s="13" t="s">
        <v>5</v>
      </c>
      <c r="F29" s="64"/>
      <c r="G29" s="79"/>
      <c r="H29" s="79"/>
      <c r="I29" s="79"/>
      <c r="J29" s="79"/>
      <c r="K29" s="79"/>
      <c r="L29" s="65"/>
      <c r="M29" s="66"/>
      <c r="N29" s="66"/>
      <c r="O29" s="68"/>
      <c r="P29" s="67"/>
      <c r="Q29" s="78"/>
      <c r="R29" s="69"/>
      <c r="S29" s="69"/>
      <c r="T29" s="69"/>
      <c r="U29" s="69"/>
      <c r="V29" s="69"/>
      <c r="W29" s="73"/>
    </row>
    <row r="30" spans="1:23" ht="25.5" customHeight="1">
      <c r="A30" s="108" t="s">
        <v>222</v>
      </c>
      <c r="B30" s="109" t="s">
        <v>220</v>
      </c>
      <c r="C30" s="109" t="s">
        <v>223</v>
      </c>
      <c r="D30" s="109" t="s">
        <v>196</v>
      </c>
      <c r="E30" s="28" t="s">
        <v>224</v>
      </c>
      <c r="F30" s="64"/>
      <c r="G30" s="72"/>
      <c r="H30" s="72"/>
      <c r="I30" s="72"/>
      <c r="J30" s="72"/>
      <c r="K30" s="72"/>
      <c r="L30" s="65"/>
      <c r="M30" s="66"/>
      <c r="N30" s="66"/>
      <c r="O30" s="68"/>
      <c r="P30" s="67"/>
      <c r="Q30" s="78"/>
      <c r="R30" s="69"/>
      <c r="S30" s="69"/>
      <c r="T30" s="69"/>
      <c r="U30" s="69"/>
      <c r="V30" s="69"/>
      <c r="W30" s="73"/>
    </row>
    <row r="31" spans="1:23" ht="12.75" customHeight="1">
      <c r="A31" s="108"/>
      <c r="B31" s="109"/>
      <c r="C31" s="109"/>
      <c r="D31" s="109"/>
      <c r="E31" s="13" t="s">
        <v>201</v>
      </c>
      <c r="F31" s="64"/>
      <c r="G31" s="79"/>
      <c r="H31" s="79"/>
      <c r="I31" s="79"/>
      <c r="J31" s="79"/>
      <c r="K31" s="79"/>
      <c r="L31" s="65"/>
      <c r="M31" s="66"/>
      <c r="N31" s="66"/>
      <c r="O31" s="68"/>
      <c r="P31" s="67"/>
      <c r="Q31" s="78"/>
      <c r="R31" s="69"/>
      <c r="S31" s="69"/>
      <c r="T31" s="69"/>
      <c r="U31" s="69"/>
      <c r="V31" s="69"/>
      <c r="W31" s="73"/>
    </row>
    <row r="32" spans="1:23" ht="25.5" customHeight="1">
      <c r="A32" s="108" t="s">
        <v>225</v>
      </c>
      <c r="B32" s="109" t="s">
        <v>220</v>
      </c>
      <c r="C32" s="109" t="s">
        <v>223</v>
      </c>
      <c r="D32" s="109" t="s">
        <v>199</v>
      </c>
      <c r="E32" s="13" t="s">
        <v>224</v>
      </c>
      <c r="F32" s="64"/>
      <c r="G32" s="79"/>
      <c r="H32" s="79"/>
      <c r="I32" s="79"/>
      <c r="J32" s="79"/>
      <c r="K32" s="79"/>
      <c r="L32" s="65"/>
      <c r="M32" s="66"/>
      <c r="N32" s="66"/>
      <c r="O32" s="68"/>
      <c r="P32" s="67"/>
      <c r="Q32" s="78"/>
      <c r="R32" s="69"/>
      <c r="S32" s="69"/>
      <c r="T32" s="69"/>
      <c r="U32" s="69"/>
      <c r="V32" s="69"/>
      <c r="W32" s="73"/>
    </row>
    <row r="33" spans="1:23" ht="30" customHeight="1">
      <c r="A33" s="108" t="s">
        <v>226</v>
      </c>
      <c r="B33" s="109" t="s">
        <v>220</v>
      </c>
      <c r="C33" s="109" t="s">
        <v>212</v>
      </c>
      <c r="D33" s="109" t="s">
        <v>196</v>
      </c>
      <c r="E33" s="28" t="s">
        <v>227</v>
      </c>
      <c r="F33" s="64"/>
      <c r="G33" s="72"/>
      <c r="H33" s="72"/>
      <c r="I33" s="72"/>
      <c r="J33" s="72"/>
      <c r="K33" s="72"/>
      <c r="L33" s="65"/>
      <c r="M33" s="66"/>
      <c r="N33" s="66"/>
      <c r="O33" s="68"/>
      <c r="P33" s="67"/>
      <c r="Q33" s="78"/>
      <c r="R33" s="69"/>
      <c r="S33" s="69"/>
      <c r="T33" s="69"/>
      <c r="U33" s="69"/>
      <c r="V33" s="69"/>
      <c r="W33" s="73"/>
    </row>
    <row r="34" spans="1:23" ht="12.75" customHeight="1">
      <c r="A34" s="108"/>
      <c r="B34" s="109"/>
      <c r="C34" s="109"/>
      <c r="D34" s="109"/>
      <c r="E34" s="13" t="s">
        <v>201</v>
      </c>
      <c r="F34" s="64"/>
      <c r="G34" s="79"/>
      <c r="H34" s="79"/>
      <c r="I34" s="79"/>
      <c r="J34" s="79"/>
      <c r="K34" s="79"/>
      <c r="L34" s="65"/>
      <c r="M34" s="66"/>
      <c r="N34" s="66"/>
      <c r="O34" s="68"/>
      <c r="P34" s="67"/>
      <c r="Q34" s="78"/>
      <c r="R34" s="69"/>
      <c r="S34" s="69"/>
      <c r="T34" s="69"/>
      <c r="U34" s="69"/>
      <c r="V34" s="69"/>
      <c r="W34" s="73"/>
    </row>
    <row r="35" spans="1:23" ht="20.25" customHeight="1">
      <c r="A35" s="108" t="s">
        <v>228</v>
      </c>
      <c r="B35" s="109" t="s">
        <v>220</v>
      </c>
      <c r="C35" s="109" t="s">
        <v>212</v>
      </c>
      <c r="D35" s="109" t="s">
        <v>199</v>
      </c>
      <c r="E35" s="13" t="s">
        <v>227</v>
      </c>
      <c r="F35" s="64"/>
      <c r="G35" s="79"/>
      <c r="H35" s="79"/>
      <c r="I35" s="79"/>
      <c r="J35" s="79"/>
      <c r="K35" s="79"/>
      <c r="L35" s="65"/>
      <c r="M35" s="66"/>
      <c r="N35" s="66"/>
      <c r="O35" s="68"/>
      <c r="P35" s="67"/>
      <c r="Q35" s="78"/>
      <c r="R35" s="69"/>
      <c r="S35" s="69"/>
      <c r="T35" s="69"/>
      <c r="U35" s="69"/>
      <c r="V35" s="69"/>
      <c r="W35" s="73"/>
    </row>
    <row r="36" spans="1:23" ht="30" customHeight="1">
      <c r="A36" s="108">
        <v>2300</v>
      </c>
      <c r="B36" s="109">
        <v>3</v>
      </c>
      <c r="C36" s="109">
        <v>0</v>
      </c>
      <c r="D36" s="109">
        <v>0</v>
      </c>
      <c r="E36" s="29" t="s">
        <v>583</v>
      </c>
      <c r="F36" s="64">
        <f>G36+H36</f>
        <v>400</v>
      </c>
      <c r="G36" s="74">
        <f>G39</f>
        <v>400</v>
      </c>
      <c r="H36" s="79"/>
      <c r="I36" s="74">
        <f>J36+K36</f>
        <v>21000</v>
      </c>
      <c r="J36" s="74">
        <f>J38+J39</f>
        <v>21000</v>
      </c>
      <c r="K36" s="79"/>
      <c r="L36" s="65">
        <f>M36+N36</f>
        <v>11000</v>
      </c>
      <c r="M36" s="66">
        <f>M38+M39</f>
        <v>11000</v>
      </c>
      <c r="N36" s="66"/>
      <c r="O36" s="67">
        <f>P36+Q36</f>
        <v>-10000</v>
      </c>
      <c r="P36" s="67">
        <f>M36-J36</f>
        <v>-10000</v>
      </c>
      <c r="Q36" s="78"/>
      <c r="R36" s="69">
        <f>S36+T36</f>
        <v>21500</v>
      </c>
      <c r="S36" s="68">
        <f>S38+S39</f>
        <v>21500</v>
      </c>
      <c r="T36" s="69"/>
      <c r="U36" s="69">
        <f>V36+W36</f>
        <v>21500</v>
      </c>
      <c r="V36" s="69">
        <f>V38+V39</f>
        <v>21500</v>
      </c>
      <c r="W36" s="73"/>
    </row>
    <row r="37" spans="1:23" ht="30" customHeight="1">
      <c r="A37" s="108"/>
      <c r="B37" s="109"/>
      <c r="C37" s="109"/>
      <c r="D37" s="109"/>
      <c r="E37" s="13" t="s">
        <v>584</v>
      </c>
      <c r="F37" s="64"/>
      <c r="G37" s="79"/>
      <c r="H37" s="79"/>
      <c r="I37" s="79"/>
      <c r="J37" s="79"/>
      <c r="K37" s="79"/>
      <c r="L37" s="65"/>
      <c r="M37" s="66"/>
      <c r="N37" s="66"/>
      <c r="O37" s="67"/>
      <c r="P37" s="67"/>
      <c r="Q37" s="78"/>
      <c r="R37" s="69"/>
      <c r="S37" s="69"/>
      <c r="T37" s="69"/>
      <c r="U37" s="69"/>
      <c r="V37" s="69"/>
      <c r="W37" s="73"/>
    </row>
    <row r="38" spans="1:23" ht="30" customHeight="1">
      <c r="A38" s="108">
        <v>2320</v>
      </c>
      <c r="B38" s="109">
        <v>3</v>
      </c>
      <c r="C38" s="109">
        <v>2</v>
      </c>
      <c r="D38" s="109">
        <v>0</v>
      </c>
      <c r="E38" s="13" t="s">
        <v>585</v>
      </c>
      <c r="F38" s="64"/>
      <c r="G38" s="79"/>
      <c r="H38" s="79"/>
      <c r="I38" s="79">
        <f>J38+K38</f>
        <v>20000</v>
      </c>
      <c r="J38" s="74">
        <v>20000</v>
      </c>
      <c r="K38" s="79"/>
      <c r="L38" s="65">
        <f>M38+N38</f>
        <v>10000</v>
      </c>
      <c r="M38" s="66">
        <v>10000</v>
      </c>
      <c r="N38" s="66"/>
      <c r="O38" s="67">
        <f>P38+Q38</f>
        <v>-10000</v>
      </c>
      <c r="P38" s="67">
        <f>M38-J38</f>
        <v>-10000</v>
      </c>
      <c r="Q38" s="78"/>
      <c r="R38" s="69">
        <f>S38+T38</f>
        <v>20000</v>
      </c>
      <c r="S38" s="69">
        <v>20000</v>
      </c>
      <c r="T38" s="69"/>
      <c r="U38" s="69">
        <f>V38+W38</f>
        <v>20000</v>
      </c>
      <c r="V38" s="69">
        <v>20000</v>
      </c>
      <c r="W38" s="73"/>
    </row>
    <row r="39" spans="1:23" ht="30" customHeight="1">
      <c r="A39" s="108">
        <v>2330</v>
      </c>
      <c r="B39" s="109">
        <v>3</v>
      </c>
      <c r="C39" s="109">
        <v>3</v>
      </c>
      <c r="D39" s="109">
        <v>0</v>
      </c>
      <c r="E39" s="13" t="s">
        <v>586</v>
      </c>
      <c r="F39" s="64">
        <f>G39+H39</f>
        <v>400</v>
      </c>
      <c r="G39" s="79">
        <v>400</v>
      </c>
      <c r="H39" s="79"/>
      <c r="I39" s="79">
        <f>J39+K39</f>
        <v>1000</v>
      </c>
      <c r="J39" s="74">
        <f>J41</f>
        <v>1000</v>
      </c>
      <c r="K39" s="79"/>
      <c r="L39" s="65">
        <f>M39+N39</f>
        <v>1000</v>
      </c>
      <c r="M39" s="66">
        <v>1000</v>
      </c>
      <c r="N39" s="66"/>
      <c r="O39" s="67"/>
      <c r="P39" s="67"/>
      <c r="Q39" s="78"/>
      <c r="R39" s="69">
        <f>S39+T39</f>
        <v>1500</v>
      </c>
      <c r="S39" s="69">
        <v>1500</v>
      </c>
      <c r="T39" s="69"/>
      <c r="U39" s="69">
        <f>V39+W39</f>
        <v>1500</v>
      </c>
      <c r="V39" s="69">
        <v>1500</v>
      </c>
      <c r="W39" s="73"/>
    </row>
    <row r="40" spans="1:23" ht="30" customHeight="1">
      <c r="A40" s="108"/>
      <c r="B40" s="109"/>
      <c r="C40" s="109"/>
      <c r="D40" s="109"/>
      <c r="E40" s="13" t="s">
        <v>587</v>
      </c>
      <c r="F40" s="64"/>
      <c r="G40" s="79"/>
      <c r="H40" s="79"/>
      <c r="I40" s="79"/>
      <c r="J40" s="79"/>
      <c r="K40" s="79"/>
      <c r="L40" s="65"/>
      <c r="M40" s="66"/>
      <c r="N40" s="66"/>
      <c r="O40" s="67"/>
      <c r="P40" s="67"/>
      <c r="Q40" s="78"/>
      <c r="R40" s="69"/>
      <c r="S40" s="66"/>
      <c r="T40" s="66"/>
      <c r="U40" s="69"/>
      <c r="V40" s="66"/>
      <c r="W40" s="75"/>
    </row>
    <row r="41" spans="1:23" ht="30" customHeight="1">
      <c r="A41" s="108">
        <v>2331</v>
      </c>
      <c r="B41" s="109">
        <v>3</v>
      </c>
      <c r="C41" s="109">
        <v>3</v>
      </c>
      <c r="D41" s="109">
        <v>1</v>
      </c>
      <c r="E41" s="13" t="s">
        <v>588</v>
      </c>
      <c r="F41" s="64">
        <f>G41+H41</f>
        <v>400</v>
      </c>
      <c r="G41" s="79">
        <v>400</v>
      </c>
      <c r="H41" s="79"/>
      <c r="I41" s="79">
        <f>J41+K41</f>
        <v>1000</v>
      </c>
      <c r="J41" s="79">
        <v>1000</v>
      </c>
      <c r="K41" s="79"/>
      <c r="L41" s="65">
        <f>M41+N41</f>
        <v>1000</v>
      </c>
      <c r="M41" s="66">
        <v>1000</v>
      </c>
      <c r="N41" s="66"/>
      <c r="O41" s="67"/>
      <c r="P41" s="67"/>
      <c r="Q41" s="78"/>
      <c r="R41" s="69">
        <f>S41+T41</f>
        <v>1500</v>
      </c>
      <c r="S41" s="66">
        <v>1500</v>
      </c>
      <c r="T41" s="66"/>
      <c r="U41" s="69">
        <f>V41+W41</f>
        <v>1500</v>
      </c>
      <c r="V41" s="66">
        <v>1500</v>
      </c>
      <c r="W41" s="75"/>
    </row>
    <row r="42" spans="1:23" ht="24" customHeight="1">
      <c r="A42" s="108" t="s">
        <v>229</v>
      </c>
      <c r="B42" s="109" t="s">
        <v>230</v>
      </c>
      <c r="C42" s="109" t="s">
        <v>196</v>
      </c>
      <c r="D42" s="109" t="s">
        <v>196</v>
      </c>
      <c r="E42" s="28" t="s">
        <v>231</v>
      </c>
      <c r="F42" s="64">
        <f>G42+H42</f>
        <v>-498301.46329999994</v>
      </c>
      <c r="G42" s="72">
        <f>G47+G54</f>
        <v>6296</v>
      </c>
      <c r="H42" s="72">
        <f>H47+H54+H61</f>
        <v>-504597.46329999994</v>
      </c>
      <c r="I42" s="72">
        <f>J42+K42</f>
        <v>-402320.145</v>
      </c>
      <c r="J42" s="72">
        <f>J47</f>
        <v>6300</v>
      </c>
      <c r="K42" s="72">
        <f>K47+K54+K61</f>
        <v>-408620.145</v>
      </c>
      <c r="L42" s="65">
        <f>M42+N42</f>
        <v>-885525</v>
      </c>
      <c r="M42" s="65">
        <f>M47</f>
        <v>2000</v>
      </c>
      <c r="N42" s="65">
        <f>N47+N54+N61</f>
        <v>-887525</v>
      </c>
      <c r="O42" s="67">
        <f>P42+Q42</f>
        <v>-483204.855</v>
      </c>
      <c r="P42" s="67">
        <f>M42-J42</f>
        <v>-4300</v>
      </c>
      <c r="Q42" s="78">
        <f>N42-K42</f>
        <v>-478904.855</v>
      </c>
      <c r="R42" s="69">
        <f>S42+T42</f>
        <v>-259000</v>
      </c>
      <c r="S42" s="65">
        <f>S47</f>
        <v>4000</v>
      </c>
      <c r="T42" s="66">
        <f>T47+T54+T61</f>
        <v>-263000</v>
      </c>
      <c r="U42" s="69">
        <f>V42+W42</f>
        <v>-41000</v>
      </c>
      <c r="V42" s="65">
        <f>V47</f>
        <v>5000</v>
      </c>
      <c r="W42" s="76">
        <f>W47+W54+W61</f>
        <v>-46000</v>
      </c>
    </row>
    <row r="43" spans="1:23" ht="12.75" customHeight="1">
      <c r="A43" s="108"/>
      <c r="B43" s="109"/>
      <c r="C43" s="109"/>
      <c r="D43" s="109"/>
      <c r="E43" s="13" t="s">
        <v>5</v>
      </c>
      <c r="F43" s="64"/>
      <c r="G43" s="79"/>
      <c r="H43" s="79"/>
      <c r="I43" s="79"/>
      <c r="J43" s="79"/>
      <c r="K43" s="79"/>
      <c r="L43" s="65"/>
      <c r="M43" s="66"/>
      <c r="N43" s="66"/>
      <c r="O43" s="67"/>
      <c r="P43" s="67"/>
      <c r="Q43" s="78"/>
      <c r="R43" s="69"/>
      <c r="S43" s="66"/>
      <c r="T43" s="66"/>
      <c r="U43" s="69"/>
      <c r="V43" s="66"/>
      <c r="W43" s="75"/>
    </row>
    <row r="44" spans="1:23" ht="33.75" customHeight="1">
      <c r="A44" s="108" t="s">
        <v>232</v>
      </c>
      <c r="B44" s="109" t="s">
        <v>230</v>
      </c>
      <c r="C44" s="109" t="s">
        <v>199</v>
      </c>
      <c r="D44" s="109" t="s">
        <v>196</v>
      </c>
      <c r="E44" s="28" t="s">
        <v>233</v>
      </c>
      <c r="F44" s="64"/>
      <c r="G44" s="72"/>
      <c r="H44" s="72"/>
      <c r="I44" s="72"/>
      <c r="J44" s="72"/>
      <c r="K44" s="72"/>
      <c r="L44" s="65"/>
      <c r="M44" s="66"/>
      <c r="N44" s="66"/>
      <c r="O44" s="67"/>
      <c r="P44" s="67"/>
      <c r="Q44" s="78"/>
      <c r="R44" s="69"/>
      <c r="S44" s="66"/>
      <c r="T44" s="66"/>
      <c r="U44" s="69"/>
      <c r="V44" s="66"/>
      <c r="W44" s="75"/>
    </row>
    <row r="45" spans="1:23" ht="12.75" customHeight="1">
      <c r="A45" s="108"/>
      <c r="B45" s="109"/>
      <c r="C45" s="109"/>
      <c r="D45" s="109"/>
      <c r="E45" s="13" t="s">
        <v>201</v>
      </c>
      <c r="F45" s="64"/>
      <c r="G45" s="79"/>
      <c r="H45" s="79"/>
      <c r="I45" s="79"/>
      <c r="J45" s="79"/>
      <c r="K45" s="79"/>
      <c r="L45" s="65"/>
      <c r="M45" s="66"/>
      <c r="N45" s="66"/>
      <c r="O45" s="67"/>
      <c r="P45" s="67"/>
      <c r="Q45" s="78"/>
      <c r="R45" s="69"/>
      <c r="S45" s="66"/>
      <c r="T45" s="66"/>
      <c r="U45" s="69"/>
      <c r="V45" s="66"/>
      <c r="W45" s="75"/>
    </row>
    <row r="46" spans="1:23" ht="27.75" customHeight="1">
      <c r="A46" s="108" t="s">
        <v>234</v>
      </c>
      <c r="B46" s="109" t="s">
        <v>230</v>
      </c>
      <c r="C46" s="109" t="s">
        <v>199</v>
      </c>
      <c r="D46" s="109" t="s">
        <v>199</v>
      </c>
      <c r="E46" s="13" t="s">
        <v>235</v>
      </c>
      <c r="F46" s="64"/>
      <c r="G46" s="79"/>
      <c r="H46" s="79"/>
      <c r="I46" s="79"/>
      <c r="J46" s="79"/>
      <c r="K46" s="79"/>
      <c r="L46" s="65"/>
      <c r="M46" s="66"/>
      <c r="N46" s="66"/>
      <c r="O46" s="67"/>
      <c r="P46" s="67"/>
      <c r="Q46" s="78"/>
      <c r="R46" s="69"/>
      <c r="S46" s="66"/>
      <c r="T46" s="66"/>
      <c r="U46" s="69"/>
      <c r="V46" s="66"/>
      <c r="W46" s="75"/>
    </row>
    <row r="47" spans="1:23" ht="30" customHeight="1">
      <c r="A47" s="108" t="s">
        <v>236</v>
      </c>
      <c r="B47" s="109" t="s">
        <v>230</v>
      </c>
      <c r="C47" s="109" t="s">
        <v>223</v>
      </c>
      <c r="D47" s="109" t="s">
        <v>196</v>
      </c>
      <c r="E47" s="28" t="s">
        <v>237</v>
      </c>
      <c r="F47" s="64">
        <f>G47+H47</f>
        <v>32217</v>
      </c>
      <c r="G47" s="72">
        <f>G49+G50</f>
        <v>5096</v>
      </c>
      <c r="H47" s="72">
        <f>H50</f>
        <v>27121</v>
      </c>
      <c r="I47" s="72">
        <f>J47+K47</f>
        <v>458835</v>
      </c>
      <c r="J47" s="72">
        <v>6300</v>
      </c>
      <c r="K47" s="72">
        <v>452535</v>
      </c>
      <c r="L47" s="65">
        <f>M47+N47</f>
        <v>93000</v>
      </c>
      <c r="M47" s="65">
        <f>M49</f>
        <v>2000</v>
      </c>
      <c r="N47" s="66">
        <f>N50</f>
        <v>91000</v>
      </c>
      <c r="O47" s="67">
        <f>P47+Q47</f>
        <v>-365835</v>
      </c>
      <c r="P47" s="67">
        <f>M47-J47</f>
        <v>-4300</v>
      </c>
      <c r="Q47" s="78">
        <f>N47-K47</f>
        <v>-361535</v>
      </c>
      <c r="R47" s="69">
        <f>S47+T47</f>
        <v>29000</v>
      </c>
      <c r="S47" s="65">
        <f>S49</f>
        <v>4000</v>
      </c>
      <c r="T47" s="65">
        <f>T50</f>
        <v>25000</v>
      </c>
      <c r="U47" s="69">
        <f>V47+W47</f>
        <v>30000</v>
      </c>
      <c r="V47" s="65">
        <v>5000</v>
      </c>
      <c r="W47" s="76">
        <f>W50</f>
        <v>25000</v>
      </c>
    </row>
    <row r="48" spans="1:23" ht="12.75" customHeight="1">
      <c r="A48" s="108"/>
      <c r="B48" s="109"/>
      <c r="C48" s="109"/>
      <c r="D48" s="109"/>
      <c r="E48" s="13" t="s">
        <v>201</v>
      </c>
      <c r="F48" s="64"/>
      <c r="G48" s="79"/>
      <c r="H48" s="79"/>
      <c r="I48" s="79"/>
      <c r="J48" s="79"/>
      <c r="K48" s="79"/>
      <c r="L48" s="65"/>
      <c r="M48" s="66"/>
      <c r="N48" s="66"/>
      <c r="O48" s="67"/>
      <c r="P48" s="67"/>
      <c r="Q48" s="78"/>
      <c r="R48" s="69"/>
      <c r="S48" s="66"/>
      <c r="T48" s="65"/>
      <c r="U48" s="68"/>
      <c r="V48" s="65"/>
      <c r="W48" s="76"/>
    </row>
    <row r="49" spans="1:23" ht="12.75" customHeight="1">
      <c r="A49" s="108">
        <v>2421</v>
      </c>
      <c r="B49" s="109">
        <v>4</v>
      </c>
      <c r="C49" s="109">
        <v>2</v>
      </c>
      <c r="D49" s="109">
        <v>1</v>
      </c>
      <c r="E49" s="13" t="s">
        <v>577</v>
      </c>
      <c r="F49" s="64">
        <f>G49+H49</f>
        <v>4946</v>
      </c>
      <c r="G49" s="79">
        <v>4946</v>
      </c>
      <c r="H49" s="79"/>
      <c r="I49" s="79">
        <f>J49+K49</f>
        <v>6300</v>
      </c>
      <c r="J49" s="79">
        <v>6300</v>
      </c>
      <c r="K49" s="79"/>
      <c r="L49" s="65">
        <f>M49+N49</f>
        <v>2000</v>
      </c>
      <c r="M49" s="66">
        <v>2000</v>
      </c>
      <c r="N49" s="66"/>
      <c r="O49" s="67">
        <f>P49+Q49</f>
        <v>-4300</v>
      </c>
      <c r="P49" s="67">
        <f>M49-J49</f>
        <v>-4300</v>
      </c>
      <c r="Q49" s="78"/>
      <c r="R49" s="69">
        <f>S49+T49</f>
        <v>4000</v>
      </c>
      <c r="S49" s="66">
        <v>4000</v>
      </c>
      <c r="T49" s="65"/>
      <c r="U49" s="68">
        <f>V49+W49</f>
        <v>5000</v>
      </c>
      <c r="V49" s="65">
        <v>5000</v>
      </c>
      <c r="W49" s="76"/>
    </row>
    <row r="50" spans="1:23" ht="12.75" customHeight="1">
      <c r="A50" s="108" t="s">
        <v>238</v>
      </c>
      <c r="B50" s="109" t="s">
        <v>230</v>
      </c>
      <c r="C50" s="109" t="s">
        <v>223</v>
      </c>
      <c r="D50" s="109" t="s">
        <v>239</v>
      </c>
      <c r="E50" s="13" t="s">
        <v>240</v>
      </c>
      <c r="F50" s="64">
        <f>G50+H50</f>
        <v>27271</v>
      </c>
      <c r="G50" s="79">
        <v>150</v>
      </c>
      <c r="H50" s="79">
        <v>27121</v>
      </c>
      <c r="I50" s="79">
        <f>J50+K50</f>
        <v>452535</v>
      </c>
      <c r="J50" s="79"/>
      <c r="K50" s="79">
        <v>452535</v>
      </c>
      <c r="L50" s="65"/>
      <c r="M50" s="66"/>
      <c r="N50" s="66">
        <v>91000</v>
      </c>
      <c r="O50" s="67"/>
      <c r="P50" s="67"/>
      <c r="Q50" s="78">
        <f>N50-K50</f>
        <v>-361535</v>
      </c>
      <c r="R50" s="69"/>
      <c r="S50" s="66"/>
      <c r="T50" s="65">
        <v>25000</v>
      </c>
      <c r="U50" s="68"/>
      <c r="V50" s="65"/>
      <c r="W50" s="76">
        <v>25000</v>
      </c>
    </row>
    <row r="51" spans="1:23" ht="23.25" customHeight="1">
      <c r="A51" s="108" t="s">
        <v>241</v>
      </c>
      <c r="B51" s="109" t="s">
        <v>230</v>
      </c>
      <c r="C51" s="109" t="s">
        <v>205</v>
      </c>
      <c r="D51" s="109" t="s">
        <v>196</v>
      </c>
      <c r="E51" s="28" t="s">
        <v>242</v>
      </c>
      <c r="F51" s="64"/>
      <c r="G51" s="72"/>
      <c r="H51" s="72"/>
      <c r="I51" s="72"/>
      <c r="J51" s="72"/>
      <c r="K51" s="72"/>
      <c r="L51" s="65"/>
      <c r="M51" s="66"/>
      <c r="N51" s="66"/>
      <c r="O51" s="68"/>
      <c r="P51" s="67"/>
      <c r="Q51" s="78"/>
      <c r="R51" s="69"/>
      <c r="S51" s="66"/>
      <c r="T51" s="66"/>
      <c r="U51" s="69"/>
      <c r="V51" s="66"/>
      <c r="W51" s="75"/>
    </row>
    <row r="52" spans="1:23" ht="12.75" customHeight="1">
      <c r="A52" s="108"/>
      <c r="B52" s="109"/>
      <c r="C52" s="109"/>
      <c r="D52" s="109"/>
      <c r="E52" s="13" t="s">
        <v>201</v>
      </c>
      <c r="F52" s="64"/>
      <c r="G52" s="79"/>
      <c r="H52" s="79"/>
      <c r="I52" s="79"/>
      <c r="J52" s="79"/>
      <c r="K52" s="79"/>
      <c r="L52" s="65"/>
      <c r="M52" s="66"/>
      <c r="N52" s="66"/>
      <c r="O52" s="68"/>
      <c r="P52" s="67"/>
      <c r="Q52" s="78"/>
      <c r="R52" s="69"/>
      <c r="S52" s="66"/>
      <c r="T52" s="66"/>
      <c r="U52" s="69"/>
      <c r="V52" s="66"/>
      <c r="W52" s="75"/>
    </row>
    <row r="53" spans="1:23" ht="12.75" customHeight="1">
      <c r="A53" s="108" t="s">
        <v>243</v>
      </c>
      <c r="B53" s="109" t="s">
        <v>230</v>
      </c>
      <c r="C53" s="109" t="s">
        <v>205</v>
      </c>
      <c r="D53" s="109" t="s">
        <v>212</v>
      </c>
      <c r="E53" s="13" t="s">
        <v>244</v>
      </c>
      <c r="F53" s="64"/>
      <c r="G53" s="79"/>
      <c r="H53" s="79"/>
      <c r="I53" s="79"/>
      <c r="J53" s="79"/>
      <c r="K53" s="79"/>
      <c r="L53" s="65"/>
      <c r="M53" s="66"/>
      <c r="N53" s="66"/>
      <c r="O53" s="68"/>
      <c r="P53" s="67"/>
      <c r="Q53" s="78"/>
      <c r="R53" s="69"/>
      <c r="S53" s="66"/>
      <c r="T53" s="66"/>
      <c r="U53" s="69"/>
      <c r="V53" s="66"/>
      <c r="W53" s="75"/>
    </row>
    <row r="54" spans="1:23" ht="24" customHeight="1">
      <c r="A54" s="108" t="s">
        <v>245</v>
      </c>
      <c r="B54" s="109" t="s">
        <v>230</v>
      </c>
      <c r="C54" s="109" t="s">
        <v>212</v>
      </c>
      <c r="D54" s="109" t="s">
        <v>196</v>
      </c>
      <c r="E54" s="28" t="s">
        <v>246</v>
      </c>
      <c r="F54" s="64">
        <f>G54+H54</f>
        <v>612118.4755</v>
      </c>
      <c r="G54" s="72">
        <f>G56</f>
        <v>1200</v>
      </c>
      <c r="H54" s="72">
        <f>H56+H57</f>
        <v>610918.4755</v>
      </c>
      <c r="I54" s="72">
        <f>J54+K54</f>
        <v>1562944</v>
      </c>
      <c r="J54" s="72"/>
      <c r="K54" s="72">
        <f>K56+K57</f>
        <v>1562944</v>
      </c>
      <c r="L54" s="65"/>
      <c r="M54" s="66"/>
      <c r="N54" s="66">
        <f>N56+N57</f>
        <v>1342000</v>
      </c>
      <c r="O54" s="68"/>
      <c r="P54" s="67"/>
      <c r="Q54" s="78">
        <f>N54-K54</f>
        <v>-220944</v>
      </c>
      <c r="R54" s="69"/>
      <c r="S54" s="66"/>
      <c r="T54" s="77">
        <f>T56+T57</f>
        <v>1107000</v>
      </c>
      <c r="U54" s="69"/>
      <c r="V54" s="66"/>
      <c r="W54" s="75">
        <f>W56+W57</f>
        <v>809000</v>
      </c>
    </row>
    <row r="55" spans="1:23" ht="12.75" customHeight="1">
      <c r="A55" s="108"/>
      <c r="B55" s="109"/>
      <c r="C55" s="109"/>
      <c r="D55" s="109"/>
      <c r="E55" s="13" t="s">
        <v>201</v>
      </c>
      <c r="F55" s="64"/>
      <c r="G55" s="79"/>
      <c r="H55" s="79"/>
      <c r="I55" s="79"/>
      <c r="J55" s="79"/>
      <c r="K55" s="79"/>
      <c r="L55" s="65"/>
      <c r="M55" s="66"/>
      <c r="N55" s="66"/>
      <c r="O55" s="68"/>
      <c r="P55" s="67"/>
      <c r="Q55" s="78"/>
      <c r="R55" s="69"/>
      <c r="S55" s="66"/>
      <c r="T55" s="66"/>
      <c r="U55" s="69"/>
      <c r="V55" s="66"/>
      <c r="W55" s="75"/>
    </row>
    <row r="56" spans="1:23" ht="12.75" customHeight="1">
      <c r="A56" s="108" t="s">
        <v>247</v>
      </c>
      <c r="B56" s="109" t="s">
        <v>230</v>
      </c>
      <c r="C56" s="109" t="s">
        <v>212</v>
      </c>
      <c r="D56" s="109" t="s">
        <v>199</v>
      </c>
      <c r="E56" s="13" t="s">
        <v>248</v>
      </c>
      <c r="F56" s="64">
        <f>G56+H56</f>
        <v>605699.0347</v>
      </c>
      <c r="G56" s="79">
        <v>1200</v>
      </c>
      <c r="H56" s="79">
        <v>604499.0347</v>
      </c>
      <c r="I56" s="79">
        <f>J56+K56</f>
        <v>1387414</v>
      </c>
      <c r="J56" s="79"/>
      <c r="K56" s="79">
        <v>1387414</v>
      </c>
      <c r="L56" s="65"/>
      <c r="M56" s="66"/>
      <c r="N56" s="66">
        <v>993500</v>
      </c>
      <c r="O56" s="68"/>
      <c r="P56" s="67"/>
      <c r="Q56" s="78">
        <f aca="true" t="shared" si="0" ref="Q56:Q61">N56-K56</f>
        <v>-393914</v>
      </c>
      <c r="R56" s="69"/>
      <c r="S56" s="66"/>
      <c r="T56" s="66">
        <v>727000</v>
      </c>
      <c r="U56" s="69"/>
      <c r="V56" s="66"/>
      <c r="W56" s="75">
        <v>627000</v>
      </c>
    </row>
    <row r="57" spans="1:23" ht="12.75" customHeight="1">
      <c r="A57" s="108" t="s">
        <v>249</v>
      </c>
      <c r="B57" s="109" t="s">
        <v>230</v>
      </c>
      <c r="C57" s="109" t="s">
        <v>212</v>
      </c>
      <c r="D57" s="109" t="s">
        <v>212</v>
      </c>
      <c r="E57" s="13" t="s">
        <v>250</v>
      </c>
      <c r="F57" s="64">
        <f>G57+H57</f>
        <v>6419.4408</v>
      </c>
      <c r="G57" s="79"/>
      <c r="H57" s="79">
        <v>6419.4408</v>
      </c>
      <c r="I57" s="79">
        <f>J57+K57</f>
        <v>175530</v>
      </c>
      <c r="J57" s="79"/>
      <c r="K57" s="79">
        <v>175530</v>
      </c>
      <c r="L57" s="65"/>
      <c r="M57" s="66"/>
      <c r="N57" s="66">
        <v>348500</v>
      </c>
      <c r="O57" s="68"/>
      <c r="P57" s="67"/>
      <c r="Q57" s="78">
        <f t="shared" si="0"/>
        <v>172970</v>
      </c>
      <c r="R57" s="69"/>
      <c r="S57" s="66"/>
      <c r="T57" s="66">
        <v>380000</v>
      </c>
      <c r="U57" s="69"/>
      <c r="V57" s="66"/>
      <c r="W57" s="75">
        <v>182000</v>
      </c>
    </row>
    <row r="58" spans="1:23" ht="26.25" customHeight="1">
      <c r="A58" s="108" t="s">
        <v>251</v>
      </c>
      <c r="B58" s="109" t="s">
        <v>230</v>
      </c>
      <c r="C58" s="109" t="s">
        <v>252</v>
      </c>
      <c r="D58" s="109" t="s">
        <v>196</v>
      </c>
      <c r="E58" s="28" t="s">
        <v>253</v>
      </c>
      <c r="F58" s="64"/>
      <c r="G58" s="72"/>
      <c r="H58" s="72"/>
      <c r="I58" s="72"/>
      <c r="J58" s="72"/>
      <c r="K58" s="72"/>
      <c r="L58" s="65"/>
      <c r="M58" s="66"/>
      <c r="N58" s="66"/>
      <c r="O58" s="68"/>
      <c r="P58" s="67"/>
      <c r="Q58" s="78"/>
      <c r="R58" s="69"/>
      <c r="S58" s="66"/>
      <c r="T58" s="66"/>
      <c r="U58" s="69"/>
      <c r="V58" s="66"/>
      <c r="W58" s="75"/>
    </row>
    <row r="59" spans="1:23" ht="12.75" customHeight="1">
      <c r="A59" s="108"/>
      <c r="B59" s="109"/>
      <c r="C59" s="109"/>
      <c r="D59" s="109"/>
      <c r="E59" s="13" t="s">
        <v>201</v>
      </c>
      <c r="F59" s="64"/>
      <c r="G59" s="79"/>
      <c r="H59" s="79"/>
      <c r="I59" s="79"/>
      <c r="J59" s="79"/>
      <c r="K59" s="79"/>
      <c r="L59" s="65"/>
      <c r="M59" s="66"/>
      <c r="N59" s="66"/>
      <c r="O59" s="68"/>
      <c r="P59" s="67"/>
      <c r="Q59" s="78"/>
      <c r="R59" s="69"/>
      <c r="S59" s="66"/>
      <c r="T59" s="66"/>
      <c r="U59" s="69"/>
      <c r="V59" s="66"/>
      <c r="W59" s="75"/>
    </row>
    <row r="60" spans="1:23" ht="12.75" customHeight="1">
      <c r="A60" s="108" t="s">
        <v>254</v>
      </c>
      <c r="B60" s="109" t="s">
        <v>230</v>
      </c>
      <c r="C60" s="109" t="s">
        <v>252</v>
      </c>
      <c r="D60" s="109" t="s">
        <v>205</v>
      </c>
      <c r="E60" s="13" t="s">
        <v>255</v>
      </c>
      <c r="F60" s="64"/>
      <c r="G60" s="79"/>
      <c r="H60" s="79"/>
      <c r="I60" s="79"/>
      <c r="J60" s="79"/>
      <c r="K60" s="79"/>
      <c r="L60" s="65"/>
      <c r="M60" s="66"/>
      <c r="N60" s="66"/>
      <c r="O60" s="68"/>
      <c r="P60" s="67"/>
      <c r="Q60" s="78"/>
      <c r="R60" s="69"/>
      <c r="S60" s="66"/>
      <c r="T60" s="66"/>
      <c r="U60" s="69"/>
      <c r="V60" s="66"/>
      <c r="W60" s="75"/>
    </row>
    <row r="61" spans="1:23" ht="30.75" customHeight="1">
      <c r="A61" s="108" t="s">
        <v>256</v>
      </c>
      <c r="B61" s="109" t="s">
        <v>230</v>
      </c>
      <c r="C61" s="109" t="s">
        <v>257</v>
      </c>
      <c r="D61" s="109" t="s">
        <v>196</v>
      </c>
      <c r="E61" s="28" t="s">
        <v>258</v>
      </c>
      <c r="F61" s="64">
        <f>G61+H61</f>
        <v>-1142636.9388</v>
      </c>
      <c r="G61" s="72"/>
      <c r="H61" s="72">
        <f>H63</f>
        <v>-1142636.9388</v>
      </c>
      <c r="I61" s="72">
        <f>J61+K61</f>
        <v>-2424099.145</v>
      </c>
      <c r="J61" s="72"/>
      <c r="K61" s="72">
        <f>K63</f>
        <v>-2424099.145</v>
      </c>
      <c r="L61" s="65"/>
      <c r="M61" s="66"/>
      <c r="N61" s="66">
        <f>N63</f>
        <v>-2320525</v>
      </c>
      <c r="O61" s="68"/>
      <c r="P61" s="67"/>
      <c r="Q61" s="78">
        <f t="shared" si="0"/>
        <v>103574.14500000002</v>
      </c>
      <c r="R61" s="69"/>
      <c r="S61" s="66"/>
      <c r="T61" s="66">
        <f>T63</f>
        <v>-1395000</v>
      </c>
      <c r="U61" s="69"/>
      <c r="V61" s="66"/>
      <c r="W61" s="75">
        <f>W63</f>
        <v>-880000</v>
      </c>
    </row>
    <row r="62" spans="1:23" ht="12.75" customHeight="1">
      <c r="A62" s="108"/>
      <c r="B62" s="109"/>
      <c r="C62" s="109"/>
      <c r="D62" s="109"/>
      <c r="E62" s="13" t="s">
        <v>201</v>
      </c>
      <c r="F62" s="64"/>
      <c r="G62" s="79"/>
      <c r="H62" s="79"/>
      <c r="I62" s="79"/>
      <c r="J62" s="79"/>
      <c r="K62" s="79"/>
      <c r="L62" s="65"/>
      <c r="M62" s="66"/>
      <c r="N62" s="66"/>
      <c r="O62" s="68"/>
      <c r="P62" s="67"/>
      <c r="Q62" s="78"/>
      <c r="R62" s="69"/>
      <c r="S62" s="66"/>
      <c r="T62" s="66"/>
      <c r="U62" s="69"/>
      <c r="V62" s="66"/>
      <c r="W62" s="75"/>
    </row>
    <row r="63" spans="1:23" ht="21.75" customHeight="1">
      <c r="A63" s="108" t="s">
        <v>259</v>
      </c>
      <c r="B63" s="109" t="s">
        <v>230</v>
      </c>
      <c r="C63" s="109" t="s">
        <v>257</v>
      </c>
      <c r="D63" s="109" t="s">
        <v>199</v>
      </c>
      <c r="E63" s="13" t="s">
        <v>258</v>
      </c>
      <c r="F63" s="64">
        <f>G63+H63</f>
        <v>-1142636.9388</v>
      </c>
      <c r="G63" s="79"/>
      <c r="H63" s="79">
        <v>-1142636.9388</v>
      </c>
      <c r="I63" s="79">
        <f>J63+K63</f>
        <v>-2424099.145</v>
      </c>
      <c r="J63" s="79"/>
      <c r="K63" s="79">
        <v>-2424099.145</v>
      </c>
      <c r="L63" s="65"/>
      <c r="M63" s="66"/>
      <c r="N63" s="66">
        <v>-2320525</v>
      </c>
      <c r="O63" s="68"/>
      <c r="P63" s="67"/>
      <c r="Q63" s="78">
        <f>N63-K63</f>
        <v>103574.14500000002</v>
      </c>
      <c r="R63" s="69"/>
      <c r="S63" s="66"/>
      <c r="T63" s="66">
        <v>-1395000</v>
      </c>
      <c r="U63" s="69"/>
      <c r="V63" s="66"/>
      <c r="W63" s="75">
        <v>-880000</v>
      </c>
    </row>
    <row r="64" spans="1:23" ht="32.25" customHeight="1">
      <c r="A64" s="108" t="s">
        <v>260</v>
      </c>
      <c r="B64" s="109" t="s">
        <v>261</v>
      </c>
      <c r="C64" s="109" t="s">
        <v>196</v>
      </c>
      <c r="D64" s="109" t="s">
        <v>196</v>
      </c>
      <c r="E64" s="28" t="s">
        <v>262</v>
      </c>
      <c r="F64" s="64">
        <f>G64+H64</f>
        <v>345674.42819999997</v>
      </c>
      <c r="G64" s="72">
        <f>G66+G69</f>
        <v>98100</v>
      </c>
      <c r="H64" s="72">
        <f>H66+H69</f>
        <v>247574.4282</v>
      </c>
      <c r="I64" s="72">
        <f>J64+K64</f>
        <v>591500</v>
      </c>
      <c r="J64" s="72">
        <f>J66</f>
        <v>163500</v>
      </c>
      <c r="K64" s="72">
        <f>K66+K69</f>
        <v>428000</v>
      </c>
      <c r="L64" s="65">
        <f>M64+N64</f>
        <v>297800</v>
      </c>
      <c r="M64" s="65">
        <f>M66</f>
        <v>163800</v>
      </c>
      <c r="N64" s="66">
        <f>N69+N66</f>
        <v>134000</v>
      </c>
      <c r="O64" s="67">
        <f>P64+Q64</f>
        <v>-293700</v>
      </c>
      <c r="P64" s="67">
        <f>M64-J64</f>
        <v>300</v>
      </c>
      <c r="Q64" s="78">
        <f>N64-K64</f>
        <v>-294000</v>
      </c>
      <c r="R64" s="69">
        <f>S64+T64</f>
        <v>348000</v>
      </c>
      <c r="S64" s="65">
        <f>S66</f>
        <v>168000</v>
      </c>
      <c r="T64" s="65">
        <f>T69</f>
        <v>180000</v>
      </c>
      <c r="U64" s="69">
        <f>V64+W64</f>
        <v>198400</v>
      </c>
      <c r="V64" s="65">
        <f>V66</f>
        <v>173400</v>
      </c>
      <c r="W64" s="76">
        <f>W69</f>
        <v>25000</v>
      </c>
    </row>
    <row r="65" spans="1:23" ht="12.75" customHeight="1">
      <c r="A65" s="108"/>
      <c r="B65" s="109"/>
      <c r="C65" s="109"/>
      <c r="D65" s="109"/>
      <c r="E65" s="13" t="s">
        <v>5</v>
      </c>
      <c r="F65" s="64"/>
      <c r="G65" s="79"/>
      <c r="H65" s="79"/>
      <c r="I65" s="79"/>
      <c r="J65" s="79"/>
      <c r="K65" s="79"/>
      <c r="L65" s="65"/>
      <c r="M65" s="66"/>
      <c r="N65" s="66"/>
      <c r="O65" s="67"/>
      <c r="P65" s="67"/>
      <c r="Q65" s="78"/>
      <c r="R65" s="69"/>
      <c r="S65" s="66"/>
      <c r="T65" s="66"/>
      <c r="U65" s="69"/>
      <c r="V65" s="66"/>
      <c r="W65" s="75"/>
    </row>
    <row r="66" spans="1:255" s="114" customFormat="1" ht="27.75" customHeight="1">
      <c r="A66" s="108" t="s">
        <v>263</v>
      </c>
      <c r="B66" s="109" t="s">
        <v>261</v>
      </c>
      <c r="C66" s="109" t="s">
        <v>199</v>
      </c>
      <c r="D66" s="109" t="s">
        <v>196</v>
      </c>
      <c r="E66" s="29" t="s">
        <v>264</v>
      </c>
      <c r="F66" s="64">
        <f>G66+H66</f>
        <v>112204.9112</v>
      </c>
      <c r="G66" s="74">
        <f>G68</f>
        <v>97810</v>
      </c>
      <c r="H66" s="74">
        <f>H68</f>
        <v>14394.9112</v>
      </c>
      <c r="I66" s="74">
        <f>J66+K66</f>
        <v>217500</v>
      </c>
      <c r="J66" s="74">
        <f>J68</f>
        <v>163500</v>
      </c>
      <c r="K66" s="74">
        <f>K68</f>
        <v>54000</v>
      </c>
      <c r="L66" s="65">
        <f>M66+N66</f>
        <v>165800</v>
      </c>
      <c r="M66" s="66">
        <v>163800</v>
      </c>
      <c r="N66" s="66">
        <f>N68</f>
        <v>2000</v>
      </c>
      <c r="O66" s="67">
        <f>P66+Q66</f>
        <v>-51700</v>
      </c>
      <c r="P66" s="67">
        <f>M66-J66</f>
        <v>300</v>
      </c>
      <c r="Q66" s="78">
        <f>N66-K66</f>
        <v>-52000</v>
      </c>
      <c r="R66" s="69">
        <f>S66+T66</f>
        <v>168000</v>
      </c>
      <c r="S66" s="65">
        <f>S68</f>
        <v>168000</v>
      </c>
      <c r="T66" s="66"/>
      <c r="U66" s="69">
        <f>V66+W66</f>
        <v>173400</v>
      </c>
      <c r="V66" s="65">
        <f>V68</f>
        <v>173400</v>
      </c>
      <c r="W66" s="75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3"/>
      <c r="FF66" s="133"/>
      <c r="FG66" s="133"/>
      <c r="FH66" s="133"/>
      <c r="FI66" s="133"/>
      <c r="FJ66" s="133"/>
      <c r="FK66" s="133"/>
      <c r="FL66" s="133"/>
      <c r="FM66" s="133"/>
      <c r="FN66" s="133"/>
      <c r="FO66" s="133"/>
      <c r="FP66" s="133"/>
      <c r="FQ66" s="133"/>
      <c r="FR66" s="133"/>
      <c r="FS66" s="133"/>
      <c r="FT66" s="133"/>
      <c r="FU66" s="133"/>
      <c r="FV66" s="133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</row>
    <row r="67" spans="1:23" ht="12.75" customHeight="1">
      <c r="A67" s="108"/>
      <c r="B67" s="109"/>
      <c r="C67" s="109"/>
      <c r="D67" s="109"/>
      <c r="E67" s="13" t="s">
        <v>201</v>
      </c>
      <c r="F67" s="64"/>
      <c r="G67" s="79"/>
      <c r="H67" s="79"/>
      <c r="I67" s="79"/>
      <c r="J67" s="79"/>
      <c r="K67" s="79"/>
      <c r="L67" s="65"/>
      <c r="M67" s="66"/>
      <c r="N67" s="66"/>
      <c r="O67" s="67"/>
      <c r="P67" s="67"/>
      <c r="Q67" s="78"/>
      <c r="R67" s="69"/>
      <c r="S67" s="66"/>
      <c r="T67" s="66"/>
      <c r="U67" s="69"/>
      <c r="V67" s="66"/>
      <c r="W67" s="75"/>
    </row>
    <row r="68" spans="1:23" ht="12.75" customHeight="1">
      <c r="A68" s="108" t="s">
        <v>265</v>
      </c>
      <c r="B68" s="109" t="s">
        <v>261</v>
      </c>
      <c r="C68" s="109" t="s">
        <v>199</v>
      </c>
      <c r="D68" s="109" t="s">
        <v>199</v>
      </c>
      <c r="E68" s="13" t="s">
        <v>264</v>
      </c>
      <c r="F68" s="64">
        <f>G68+H68</f>
        <v>112204.9112</v>
      </c>
      <c r="G68" s="79">
        <v>97810</v>
      </c>
      <c r="H68" s="79">
        <v>14394.9112</v>
      </c>
      <c r="I68" s="79">
        <f>J68+K68</f>
        <v>217500</v>
      </c>
      <c r="J68" s="79">
        <v>163500</v>
      </c>
      <c r="K68" s="79">
        <v>54000</v>
      </c>
      <c r="L68" s="65">
        <f>M68+N68</f>
        <v>165800</v>
      </c>
      <c r="M68" s="66">
        <v>163800</v>
      </c>
      <c r="N68" s="66">
        <v>2000</v>
      </c>
      <c r="O68" s="67">
        <f>P68+Q68</f>
        <v>-51700</v>
      </c>
      <c r="P68" s="67">
        <f>M68-J68</f>
        <v>300</v>
      </c>
      <c r="Q68" s="78">
        <f>N68-K68</f>
        <v>-52000</v>
      </c>
      <c r="R68" s="69">
        <f>S68+T68</f>
        <v>168000</v>
      </c>
      <c r="S68" s="66">
        <v>168000</v>
      </c>
      <c r="T68" s="66"/>
      <c r="U68" s="69">
        <f>V68+W68</f>
        <v>173400</v>
      </c>
      <c r="V68" s="66">
        <v>173400</v>
      </c>
      <c r="W68" s="75"/>
    </row>
    <row r="69" spans="1:255" s="114" customFormat="1" ht="27.75" customHeight="1">
      <c r="A69" s="108" t="s">
        <v>266</v>
      </c>
      <c r="B69" s="109" t="s">
        <v>261</v>
      </c>
      <c r="C69" s="109" t="s">
        <v>223</v>
      </c>
      <c r="D69" s="109" t="s">
        <v>196</v>
      </c>
      <c r="E69" s="29" t="s">
        <v>267</v>
      </c>
      <c r="F69" s="64">
        <f>G69+H69</f>
        <v>233469.517</v>
      </c>
      <c r="G69" s="74">
        <f>G71</f>
        <v>290</v>
      </c>
      <c r="H69" s="74">
        <f>H71</f>
        <v>233179.517</v>
      </c>
      <c r="I69" s="74">
        <f>J69+K69</f>
        <v>374000</v>
      </c>
      <c r="J69" s="74"/>
      <c r="K69" s="74">
        <f>K71</f>
        <v>374000</v>
      </c>
      <c r="L69" s="65"/>
      <c r="M69" s="66"/>
      <c r="N69" s="65">
        <f>N71</f>
        <v>132000</v>
      </c>
      <c r="O69" s="68"/>
      <c r="P69" s="67"/>
      <c r="Q69" s="78">
        <f>N69-K69</f>
        <v>-242000</v>
      </c>
      <c r="R69" s="69"/>
      <c r="S69" s="66"/>
      <c r="T69" s="66">
        <f>T71</f>
        <v>180000</v>
      </c>
      <c r="U69" s="69"/>
      <c r="V69" s="66"/>
      <c r="W69" s="75">
        <f>W71</f>
        <v>25000</v>
      </c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</row>
    <row r="70" spans="1:23" ht="12.75" customHeight="1">
      <c r="A70" s="108"/>
      <c r="B70" s="109"/>
      <c r="C70" s="109"/>
      <c r="D70" s="109"/>
      <c r="E70" s="13" t="s">
        <v>201</v>
      </c>
      <c r="F70" s="64"/>
      <c r="G70" s="79"/>
      <c r="H70" s="79"/>
      <c r="I70" s="79"/>
      <c r="J70" s="79"/>
      <c r="K70" s="79"/>
      <c r="L70" s="65"/>
      <c r="M70" s="66"/>
      <c r="N70" s="66"/>
      <c r="O70" s="68"/>
      <c r="P70" s="67"/>
      <c r="Q70" s="78"/>
      <c r="R70" s="69"/>
      <c r="S70" s="66"/>
      <c r="T70" s="66"/>
      <c r="U70" s="69"/>
      <c r="V70" s="66"/>
      <c r="W70" s="75"/>
    </row>
    <row r="71" spans="1:23" ht="12.75" customHeight="1">
      <c r="A71" s="108" t="s">
        <v>268</v>
      </c>
      <c r="B71" s="109" t="s">
        <v>261</v>
      </c>
      <c r="C71" s="109" t="s">
        <v>223</v>
      </c>
      <c r="D71" s="109" t="s">
        <v>199</v>
      </c>
      <c r="E71" s="13" t="s">
        <v>267</v>
      </c>
      <c r="F71" s="64">
        <f>G71+H71</f>
        <v>233469.517</v>
      </c>
      <c r="G71" s="79">
        <v>290</v>
      </c>
      <c r="H71" s="79">
        <v>233179.517</v>
      </c>
      <c r="I71" s="79">
        <f>J71+K71</f>
        <v>374000</v>
      </c>
      <c r="J71" s="79"/>
      <c r="K71" s="79">
        <v>374000</v>
      </c>
      <c r="L71" s="65"/>
      <c r="M71" s="66"/>
      <c r="N71" s="66">
        <v>132000</v>
      </c>
      <c r="O71" s="68"/>
      <c r="P71" s="67"/>
      <c r="Q71" s="78">
        <f>N71-K71</f>
        <v>-242000</v>
      </c>
      <c r="R71" s="69"/>
      <c r="S71" s="66"/>
      <c r="T71" s="66">
        <v>180000</v>
      </c>
      <c r="U71" s="69"/>
      <c r="V71" s="66"/>
      <c r="W71" s="75">
        <v>25000</v>
      </c>
    </row>
    <row r="72" spans="1:255" s="114" customFormat="1" ht="27.75" customHeight="1">
      <c r="A72" s="108" t="s">
        <v>269</v>
      </c>
      <c r="B72" s="109" t="s">
        <v>261</v>
      </c>
      <c r="C72" s="109" t="s">
        <v>205</v>
      </c>
      <c r="D72" s="109" t="s">
        <v>196</v>
      </c>
      <c r="E72" s="29" t="s">
        <v>270</v>
      </c>
      <c r="F72" s="64"/>
      <c r="G72" s="74"/>
      <c r="H72" s="74"/>
      <c r="I72" s="74"/>
      <c r="J72" s="74"/>
      <c r="K72" s="74"/>
      <c r="L72" s="65"/>
      <c r="M72" s="66"/>
      <c r="N72" s="66"/>
      <c r="O72" s="68"/>
      <c r="P72" s="67"/>
      <c r="Q72" s="78"/>
      <c r="R72" s="69"/>
      <c r="S72" s="66"/>
      <c r="T72" s="66"/>
      <c r="U72" s="69"/>
      <c r="V72" s="66"/>
      <c r="W72" s="75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</row>
    <row r="73" spans="1:23" ht="12.75" customHeight="1">
      <c r="A73" s="108"/>
      <c r="B73" s="109"/>
      <c r="C73" s="109"/>
      <c r="D73" s="109"/>
      <c r="E73" s="13" t="s">
        <v>201</v>
      </c>
      <c r="F73" s="64"/>
      <c r="G73" s="79"/>
      <c r="H73" s="79"/>
      <c r="I73" s="79"/>
      <c r="J73" s="79"/>
      <c r="K73" s="79"/>
      <c r="L73" s="65"/>
      <c r="M73" s="66"/>
      <c r="N73" s="66"/>
      <c r="O73" s="68"/>
      <c r="P73" s="67"/>
      <c r="Q73" s="78"/>
      <c r="R73" s="69"/>
      <c r="S73" s="66"/>
      <c r="T73" s="66"/>
      <c r="U73" s="69"/>
      <c r="V73" s="66"/>
      <c r="W73" s="75"/>
    </row>
    <row r="74" spans="1:23" ht="12.75" customHeight="1">
      <c r="A74" s="108" t="s">
        <v>271</v>
      </c>
      <c r="B74" s="109" t="s">
        <v>261</v>
      </c>
      <c r="C74" s="109" t="s">
        <v>205</v>
      </c>
      <c r="D74" s="109" t="s">
        <v>199</v>
      </c>
      <c r="E74" s="13" t="s">
        <v>272</v>
      </c>
      <c r="F74" s="64"/>
      <c r="G74" s="79"/>
      <c r="H74" s="79"/>
      <c r="I74" s="79"/>
      <c r="J74" s="79"/>
      <c r="K74" s="79"/>
      <c r="L74" s="65"/>
      <c r="M74" s="66"/>
      <c r="N74" s="66"/>
      <c r="O74" s="68"/>
      <c r="P74" s="67"/>
      <c r="Q74" s="78"/>
      <c r="R74" s="69"/>
      <c r="S74" s="66"/>
      <c r="T74" s="66"/>
      <c r="U74" s="69"/>
      <c r="V74" s="66"/>
      <c r="W74" s="75"/>
    </row>
    <row r="75" spans="1:255" s="114" customFormat="1" ht="27.75" customHeight="1">
      <c r="A75" s="108" t="s">
        <v>273</v>
      </c>
      <c r="B75" s="109" t="s">
        <v>261</v>
      </c>
      <c r="C75" s="109" t="s">
        <v>216</v>
      </c>
      <c r="D75" s="109" t="s">
        <v>196</v>
      </c>
      <c r="E75" s="29" t="s">
        <v>274</v>
      </c>
      <c r="F75" s="64"/>
      <c r="G75" s="74"/>
      <c r="H75" s="74"/>
      <c r="I75" s="74"/>
      <c r="J75" s="74"/>
      <c r="K75" s="74"/>
      <c r="L75" s="65"/>
      <c r="M75" s="66"/>
      <c r="N75" s="66"/>
      <c r="O75" s="68"/>
      <c r="P75" s="67"/>
      <c r="Q75" s="78"/>
      <c r="R75" s="69"/>
      <c r="S75" s="66"/>
      <c r="T75" s="66"/>
      <c r="U75" s="69"/>
      <c r="V75" s="66"/>
      <c r="W75" s="75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</row>
    <row r="76" spans="1:23" ht="12.75" customHeight="1">
      <c r="A76" s="108"/>
      <c r="B76" s="109"/>
      <c r="C76" s="109"/>
      <c r="D76" s="109"/>
      <c r="E76" s="13" t="s">
        <v>201</v>
      </c>
      <c r="F76" s="64"/>
      <c r="G76" s="79"/>
      <c r="H76" s="79"/>
      <c r="I76" s="79"/>
      <c r="J76" s="79"/>
      <c r="K76" s="79"/>
      <c r="L76" s="65"/>
      <c r="M76" s="66"/>
      <c r="N76" s="66"/>
      <c r="O76" s="68"/>
      <c r="P76" s="67"/>
      <c r="Q76" s="78"/>
      <c r="R76" s="69"/>
      <c r="S76" s="66"/>
      <c r="T76" s="66"/>
      <c r="U76" s="69"/>
      <c r="V76" s="66"/>
      <c r="W76" s="75"/>
    </row>
    <row r="77" spans="1:23" ht="12.75" customHeight="1">
      <c r="A77" s="108" t="s">
        <v>275</v>
      </c>
      <c r="B77" s="109" t="s">
        <v>261</v>
      </c>
      <c r="C77" s="109" t="s">
        <v>216</v>
      </c>
      <c r="D77" s="109" t="s">
        <v>199</v>
      </c>
      <c r="E77" s="13" t="s">
        <v>274</v>
      </c>
      <c r="F77" s="64"/>
      <c r="G77" s="79"/>
      <c r="H77" s="79"/>
      <c r="I77" s="79"/>
      <c r="J77" s="79"/>
      <c r="K77" s="79"/>
      <c r="L77" s="65"/>
      <c r="M77" s="66"/>
      <c r="N77" s="66"/>
      <c r="O77" s="67"/>
      <c r="P77" s="67"/>
      <c r="Q77" s="78"/>
      <c r="R77" s="69"/>
      <c r="S77" s="66"/>
      <c r="T77" s="66"/>
      <c r="U77" s="69"/>
      <c r="V77" s="66"/>
      <c r="W77" s="75"/>
    </row>
    <row r="78" spans="1:23" ht="31.5" customHeight="1">
      <c r="A78" s="108" t="s">
        <v>276</v>
      </c>
      <c r="B78" s="109" t="s">
        <v>277</v>
      </c>
      <c r="C78" s="109" t="s">
        <v>196</v>
      </c>
      <c r="D78" s="109" t="s">
        <v>196</v>
      </c>
      <c r="E78" s="28" t="s">
        <v>278</v>
      </c>
      <c r="F78" s="64">
        <f>G78+H78</f>
        <v>228884.3152</v>
      </c>
      <c r="G78" s="72">
        <f>G80+G84+G90</f>
        <v>61341</v>
      </c>
      <c r="H78" s="72">
        <f>H80+H84+H90</f>
        <v>167543.3152</v>
      </c>
      <c r="I78" s="72">
        <f>J78+K78</f>
        <v>910855</v>
      </c>
      <c r="J78" s="72">
        <f>J84+J90</f>
        <v>103085</v>
      </c>
      <c r="K78" s="72">
        <f>K83+K84+K90</f>
        <v>807770</v>
      </c>
      <c r="L78" s="65">
        <f>M78+N78</f>
        <v>323740</v>
      </c>
      <c r="M78" s="66">
        <f>M84+M90</f>
        <v>103740</v>
      </c>
      <c r="N78" s="66">
        <f>N80+N84</f>
        <v>220000</v>
      </c>
      <c r="O78" s="67">
        <f>P78+Q78</f>
        <v>-587115</v>
      </c>
      <c r="P78" s="67">
        <f>M78-J78</f>
        <v>655</v>
      </c>
      <c r="Q78" s="67">
        <f>N78-K78</f>
        <v>-587770</v>
      </c>
      <c r="R78" s="68">
        <f>S78+T78</f>
        <v>253000</v>
      </c>
      <c r="S78" s="65">
        <f>S84+S90</f>
        <v>104000</v>
      </c>
      <c r="T78" s="65">
        <f>T80+T84</f>
        <v>149000</v>
      </c>
      <c r="U78" s="68">
        <f>V78+W78</f>
        <v>176000</v>
      </c>
      <c r="V78" s="65">
        <f>V84+V90</f>
        <v>112000</v>
      </c>
      <c r="W78" s="76">
        <f>W80+W84</f>
        <v>64000</v>
      </c>
    </row>
    <row r="79" spans="1:23" ht="12.75" customHeight="1">
      <c r="A79" s="108"/>
      <c r="B79" s="109"/>
      <c r="C79" s="109"/>
      <c r="D79" s="109"/>
      <c r="E79" s="13" t="s">
        <v>5</v>
      </c>
      <c r="F79" s="64"/>
      <c r="G79" s="79"/>
      <c r="H79" s="79"/>
      <c r="I79" s="72"/>
      <c r="J79" s="79"/>
      <c r="K79" s="79"/>
      <c r="L79" s="65"/>
      <c r="M79" s="66"/>
      <c r="N79" s="66"/>
      <c r="O79" s="67"/>
      <c r="P79" s="67"/>
      <c r="Q79" s="78"/>
      <c r="R79" s="69"/>
      <c r="S79" s="66"/>
      <c r="T79" s="66"/>
      <c r="U79" s="69"/>
      <c r="V79" s="66"/>
      <c r="W79" s="75"/>
    </row>
    <row r="80" spans="1:255" s="114" customFormat="1" ht="27.75" customHeight="1">
      <c r="A80" s="108" t="s">
        <v>279</v>
      </c>
      <c r="B80" s="109" t="s">
        <v>277</v>
      </c>
      <c r="C80" s="109" t="s">
        <v>199</v>
      </c>
      <c r="D80" s="109" t="s">
        <v>196</v>
      </c>
      <c r="E80" s="29" t="s">
        <v>280</v>
      </c>
      <c r="F80" s="64">
        <f>G80+H80</f>
        <v>16120.76</v>
      </c>
      <c r="G80" s="74">
        <f>G83</f>
        <v>170</v>
      </c>
      <c r="H80" s="74">
        <f>H83</f>
        <v>15950.76</v>
      </c>
      <c r="I80" s="72">
        <f>J80+K80</f>
        <v>488609</v>
      </c>
      <c r="J80" s="74"/>
      <c r="K80" s="74">
        <f>K83</f>
        <v>488609</v>
      </c>
      <c r="L80" s="65"/>
      <c r="M80" s="66"/>
      <c r="N80" s="66">
        <f>N83</f>
        <v>73000</v>
      </c>
      <c r="O80" s="67"/>
      <c r="P80" s="67"/>
      <c r="Q80" s="78">
        <f>N80-K80</f>
        <v>-415609</v>
      </c>
      <c r="R80" s="69"/>
      <c r="S80" s="66"/>
      <c r="T80" s="65">
        <f>T83</f>
        <v>99000</v>
      </c>
      <c r="U80" s="69"/>
      <c r="V80" s="66"/>
      <c r="W80" s="76">
        <f>W83</f>
        <v>30000</v>
      </c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133"/>
      <c r="IG80" s="133"/>
      <c r="IH80" s="133"/>
      <c r="II80" s="133"/>
      <c r="IJ80" s="133"/>
      <c r="IK80" s="133"/>
      <c r="IL80" s="133"/>
      <c r="IM80" s="133"/>
      <c r="IN80" s="133"/>
      <c r="IO80" s="133"/>
      <c r="IP80" s="133"/>
      <c r="IQ80" s="133"/>
      <c r="IR80" s="133"/>
      <c r="IS80" s="133"/>
      <c r="IT80" s="133"/>
      <c r="IU80" s="133"/>
    </row>
    <row r="81" spans="1:23" ht="12.75" customHeight="1">
      <c r="A81" s="108"/>
      <c r="B81" s="109"/>
      <c r="C81" s="109"/>
      <c r="D81" s="109"/>
      <c r="E81" s="13" t="s">
        <v>201</v>
      </c>
      <c r="F81" s="64"/>
      <c r="G81" s="79"/>
      <c r="H81" s="79"/>
      <c r="I81" s="79"/>
      <c r="J81" s="79"/>
      <c r="K81" s="79"/>
      <c r="L81" s="65"/>
      <c r="M81" s="66"/>
      <c r="N81" s="66"/>
      <c r="O81" s="67"/>
      <c r="P81" s="67"/>
      <c r="Q81" s="78"/>
      <c r="R81" s="69"/>
      <c r="S81" s="66"/>
      <c r="T81" s="66"/>
      <c r="U81" s="69"/>
      <c r="V81" s="66"/>
      <c r="W81" s="75"/>
    </row>
    <row r="82" spans="1:23" ht="12.75" customHeight="1">
      <c r="A82" s="108" t="s">
        <v>281</v>
      </c>
      <c r="B82" s="109" t="s">
        <v>277</v>
      </c>
      <c r="C82" s="109" t="s">
        <v>199</v>
      </c>
      <c r="D82" s="109" t="s">
        <v>199</v>
      </c>
      <c r="E82" s="13" t="s">
        <v>280</v>
      </c>
      <c r="F82" s="64"/>
      <c r="G82" s="79"/>
      <c r="H82" s="79"/>
      <c r="I82" s="79"/>
      <c r="J82" s="79"/>
      <c r="K82" s="79"/>
      <c r="L82" s="65"/>
      <c r="M82" s="66"/>
      <c r="N82" s="66"/>
      <c r="O82" s="67"/>
      <c r="P82" s="67"/>
      <c r="Q82" s="78"/>
      <c r="R82" s="69"/>
      <c r="S82" s="66"/>
      <c r="T82" s="66"/>
      <c r="U82" s="69"/>
      <c r="V82" s="66"/>
      <c r="W82" s="75"/>
    </row>
    <row r="83" spans="1:23" ht="12.75" customHeight="1">
      <c r="A83" s="108">
        <v>2630</v>
      </c>
      <c r="B83" s="135" t="s">
        <v>277</v>
      </c>
      <c r="C83" s="109">
        <v>3</v>
      </c>
      <c r="D83" s="109">
        <v>0</v>
      </c>
      <c r="E83" s="13" t="s">
        <v>578</v>
      </c>
      <c r="F83" s="64">
        <f>G83+H83</f>
        <v>16120.76</v>
      </c>
      <c r="G83" s="79">
        <v>170</v>
      </c>
      <c r="H83" s="79">
        <v>15950.76</v>
      </c>
      <c r="I83" s="79">
        <f>K83</f>
        <v>488609</v>
      </c>
      <c r="J83" s="79"/>
      <c r="K83" s="79">
        <v>488609</v>
      </c>
      <c r="L83" s="65"/>
      <c r="M83" s="66"/>
      <c r="N83" s="66">
        <v>73000</v>
      </c>
      <c r="O83" s="67"/>
      <c r="P83" s="67"/>
      <c r="Q83" s="78">
        <f>N83-K83</f>
        <v>-415609</v>
      </c>
      <c r="R83" s="69"/>
      <c r="S83" s="66"/>
      <c r="T83" s="66">
        <v>99000</v>
      </c>
      <c r="U83" s="69"/>
      <c r="V83" s="66"/>
      <c r="W83" s="75">
        <v>30000</v>
      </c>
    </row>
    <row r="84" spans="1:255" s="114" customFormat="1" ht="26.25" customHeight="1">
      <c r="A84" s="108" t="s">
        <v>282</v>
      </c>
      <c r="B84" s="109" t="s">
        <v>277</v>
      </c>
      <c r="C84" s="109" t="s">
        <v>239</v>
      </c>
      <c r="D84" s="109" t="s">
        <v>196</v>
      </c>
      <c r="E84" s="29" t="s">
        <v>283</v>
      </c>
      <c r="F84" s="64">
        <f>G84+H84</f>
        <v>161593.7552</v>
      </c>
      <c r="G84" s="74">
        <f>G86</f>
        <v>18550</v>
      </c>
      <c r="H84" s="74">
        <f>H86</f>
        <v>143043.7552</v>
      </c>
      <c r="I84" s="74">
        <f>J84+K84</f>
        <v>360611</v>
      </c>
      <c r="J84" s="74">
        <f>J86</f>
        <v>44450</v>
      </c>
      <c r="K84" s="74">
        <f>K86</f>
        <v>316161</v>
      </c>
      <c r="L84" s="65">
        <f>M84+N84</f>
        <v>186150</v>
      </c>
      <c r="M84" s="66">
        <f>M86</f>
        <v>39150</v>
      </c>
      <c r="N84" s="66">
        <f>N86</f>
        <v>147000</v>
      </c>
      <c r="O84" s="67">
        <f>P84+Q84</f>
        <v>-174461</v>
      </c>
      <c r="P84" s="67">
        <f>M84-J84</f>
        <v>-5300</v>
      </c>
      <c r="Q84" s="67">
        <f>N84-K84</f>
        <v>-169161</v>
      </c>
      <c r="R84" s="68">
        <f>S84+T84</f>
        <v>97000</v>
      </c>
      <c r="S84" s="65">
        <f>S86</f>
        <v>47000</v>
      </c>
      <c r="T84" s="65">
        <f>T86</f>
        <v>50000</v>
      </c>
      <c r="U84" s="68">
        <f>V84+W84</f>
        <v>86000</v>
      </c>
      <c r="V84" s="65">
        <f>V86</f>
        <v>52000</v>
      </c>
      <c r="W84" s="76">
        <f>W86</f>
        <v>34000</v>
      </c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  <c r="IG84" s="133"/>
      <c r="IH84" s="133"/>
      <c r="II84" s="133"/>
      <c r="IJ84" s="133"/>
      <c r="IK84" s="133"/>
      <c r="IL84" s="133"/>
      <c r="IM84" s="133"/>
      <c r="IN84" s="133"/>
      <c r="IO84" s="133"/>
      <c r="IP84" s="133"/>
      <c r="IQ84" s="133"/>
      <c r="IR84" s="133"/>
      <c r="IS84" s="133"/>
      <c r="IT84" s="133"/>
      <c r="IU84" s="133"/>
    </row>
    <row r="85" spans="1:23" ht="12.75" customHeight="1">
      <c r="A85" s="108"/>
      <c r="B85" s="109"/>
      <c r="C85" s="109"/>
      <c r="D85" s="109"/>
      <c r="E85" s="13" t="s">
        <v>201</v>
      </c>
      <c r="F85" s="64"/>
      <c r="G85" s="79"/>
      <c r="H85" s="79"/>
      <c r="I85" s="79"/>
      <c r="J85" s="79"/>
      <c r="K85" s="79"/>
      <c r="L85" s="65"/>
      <c r="M85" s="66"/>
      <c r="N85" s="66"/>
      <c r="O85" s="67"/>
      <c r="P85" s="67"/>
      <c r="Q85" s="78"/>
      <c r="R85" s="69"/>
      <c r="S85" s="66"/>
      <c r="T85" s="66"/>
      <c r="U85" s="69"/>
      <c r="V85" s="66"/>
      <c r="W85" s="75"/>
    </row>
    <row r="86" spans="1:23" ht="12.75" customHeight="1">
      <c r="A86" s="108" t="s">
        <v>284</v>
      </c>
      <c r="B86" s="109" t="s">
        <v>277</v>
      </c>
      <c r="C86" s="109" t="s">
        <v>239</v>
      </c>
      <c r="D86" s="109" t="s">
        <v>199</v>
      </c>
      <c r="E86" s="13" t="s">
        <v>283</v>
      </c>
      <c r="F86" s="64">
        <f>G86+H86</f>
        <v>161593.7552</v>
      </c>
      <c r="G86" s="79">
        <v>18550</v>
      </c>
      <c r="H86" s="79">
        <v>143043.7552</v>
      </c>
      <c r="I86" s="79">
        <f>J86+K86</f>
        <v>360611</v>
      </c>
      <c r="J86" s="79">
        <v>44450</v>
      </c>
      <c r="K86" s="79">
        <v>316161</v>
      </c>
      <c r="L86" s="65">
        <f>M86+N86</f>
        <v>186150</v>
      </c>
      <c r="M86" s="66">
        <v>39150</v>
      </c>
      <c r="N86" s="66">
        <v>147000</v>
      </c>
      <c r="O86" s="67">
        <f>P86+Q86</f>
        <v>-174461</v>
      </c>
      <c r="P86" s="67">
        <f>M86-J86</f>
        <v>-5300</v>
      </c>
      <c r="Q86" s="78">
        <f>N86-K86</f>
        <v>-169161</v>
      </c>
      <c r="R86" s="69">
        <f>S86+T86</f>
        <v>97000</v>
      </c>
      <c r="S86" s="66">
        <v>47000</v>
      </c>
      <c r="T86" s="66">
        <v>50000</v>
      </c>
      <c r="U86" s="69">
        <f>V86+W86</f>
        <v>86000</v>
      </c>
      <c r="V86" s="66">
        <v>52000</v>
      </c>
      <c r="W86" s="75">
        <v>34000</v>
      </c>
    </row>
    <row r="87" spans="1:255" s="114" customFormat="1" ht="41.25" customHeight="1">
      <c r="A87" s="108" t="s">
        <v>285</v>
      </c>
      <c r="B87" s="109" t="s">
        <v>277</v>
      </c>
      <c r="C87" s="109" t="s">
        <v>212</v>
      </c>
      <c r="D87" s="109" t="s">
        <v>196</v>
      </c>
      <c r="E87" s="29" t="s">
        <v>286</v>
      </c>
      <c r="F87" s="64"/>
      <c r="G87" s="74"/>
      <c r="H87" s="74"/>
      <c r="I87" s="74"/>
      <c r="J87" s="74"/>
      <c r="K87" s="74"/>
      <c r="L87" s="65"/>
      <c r="M87" s="66"/>
      <c r="N87" s="66"/>
      <c r="O87" s="67"/>
      <c r="P87" s="67"/>
      <c r="Q87" s="78"/>
      <c r="R87" s="69"/>
      <c r="S87" s="66"/>
      <c r="T87" s="66"/>
      <c r="U87" s="69"/>
      <c r="V87" s="66"/>
      <c r="W87" s="75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  <c r="HW87" s="133"/>
      <c r="HX87" s="133"/>
      <c r="HY87" s="133"/>
      <c r="HZ87" s="133"/>
      <c r="IA87" s="133"/>
      <c r="IB87" s="133"/>
      <c r="IC87" s="133"/>
      <c r="ID87" s="133"/>
      <c r="IE87" s="133"/>
      <c r="IF87" s="133"/>
      <c r="IG87" s="133"/>
      <c r="IH87" s="133"/>
      <c r="II87" s="133"/>
      <c r="IJ87" s="133"/>
      <c r="IK87" s="133"/>
      <c r="IL87" s="133"/>
      <c r="IM87" s="133"/>
      <c r="IN87" s="133"/>
      <c r="IO87" s="133"/>
      <c r="IP87" s="133"/>
      <c r="IQ87" s="133"/>
      <c r="IR87" s="133"/>
      <c r="IS87" s="133"/>
      <c r="IT87" s="133"/>
      <c r="IU87" s="133"/>
    </row>
    <row r="88" spans="1:23" ht="12.75" customHeight="1">
      <c r="A88" s="108"/>
      <c r="B88" s="109"/>
      <c r="C88" s="109"/>
      <c r="D88" s="109"/>
      <c r="E88" s="13" t="s">
        <v>201</v>
      </c>
      <c r="F88" s="64"/>
      <c r="G88" s="79"/>
      <c r="H88" s="79"/>
      <c r="I88" s="79"/>
      <c r="J88" s="79"/>
      <c r="K88" s="79"/>
      <c r="L88" s="65"/>
      <c r="M88" s="66"/>
      <c r="N88" s="66"/>
      <c r="O88" s="67"/>
      <c r="P88" s="67"/>
      <c r="Q88" s="78"/>
      <c r="R88" s="69"/>
      <c r="S88" s="66"/>
      <c r="T88" s="66"/>
      <c r="U88" s="69"/>
      <c r="V88" s="66"/>
      <c r="W88" s="75"/>
    </row>
    <row r="89" spans="1:23" ht="30" customHeight="1">
      <c r="A89" s="108" t="s">
        <v>287</v>
      </c>
      <c r="B89" s="109" t="s">
        <v>277</v>
      </c>
      <c r="C89" s="109" t="s">
        <v>212</v>
      </c>
      <c r="D89" s="109" t="s">
        <v>199</v>
      </c>
      <c r="E89" s="13" t="s">
        <v>286</v>
      </c>
      <c r="F89" s="64"/>
      <c r="G89" s="79"/>
      <c r="H89" s="79"/>
      <c r="I89" s="79"/>
      <c r="J89" s="79"/>
      <c r="K89" s="79"/>
      <c r="L89" s="65"/>
      <c r="M89" s="66"/>
      <c r="N89" s="66"/>
      <c r="O89" s="67"/>
      <c r="P89" s="67"/>
      <c r="Q89" s="78"/>
      <c r="R89" s="69"/>
      <c r="S89" s="66"/>
      <c r="T89" s="66"/>
      <c r="U89" s="69"/>
      <c r="V89" s="66"/>
      <c r="W89" s="75"/>
    </row>
    <row r="90" spans="1:255" s="114" customFormat="1" ht="28.5" customHeight="1">
      <c r="A90" s="108" t="s">
        <v>288</v>
      </c>
      <c r="B90" s="109" t="s">
        <v>277</v>
      </c>
      <c r="C90" s="109" t="s">
        <v>216</v>
      </c>
      <c r="D90" s="109" t="s">
        <v>196</v>
      </c>
      <c r="E90" s="29" t="s">
        <v>289</v>
      </c>
      <c r="F90" s="64">
        <f>G90+H90</f>
        <v>51169.8</v>
      </c>
      <c r="G90" s="74">
        <f>G92</f>
        <v>42621</v>
      </c>
      <c r="H90" s="74">
        <f>H92</f>
        <v>8548.8</v>
      </c>
      <c r="I90" s="74">
        <f>J90+K90</f>
        <v>61635</v>
      </c>
      <c r="J90" s="74">
        <f>J92</f>
        <v>58635</v>
      </c>
      <c r="K90" s="74">
        <f>K92</f>
        <v>3000</v>
      </c>
      <c r="L90" s="65">
        <f>M90+N90</f>
        <v>64590</v>
      </c>
      <c r="M90" s="65">
        <f>M92</f>
        <v>64590</v>
      </c>
      <c r="N90" s="66"/>
      <c r="O90" s="67">
        <f>P90+Q90</f>
        <v>2955</v>
      </c>
      <c r="P90" s="67">
        <f>M90-J90</f>
        <v>5955</v>
      </c>
      <c r="Q90" s="67">
        <f>N90-K90</f>
        <v>-3000</v>
      </c>
      <c r="R90" s="68">
        <f>S90+T90</f>
        <v>57000</v>
      </c>
      <c r="S90" s="65">
        <f>S92</f>
        <v>57000</v>
      </c>
      <c r="T90" s="65"/>
      <c r="U90" s="68">
        <f>V90+W90</f>
        <v>60000</v>
      </c>
      <c r="V90" s="65">
        <f>V92</f>
        <v>60000</v>
      </c>
      <c r="W90" s="75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  <c r="IB90" s="133"/>
      <c r="IC90" s="133"/>
      <c r="ID90" s="133"/>
      <c r="IE90" s="133"/>
      <c r="IF90" s="133"/>
      <c r="IG90" s="133"/>
      <c r="IH90" s="133"/>
      <c r="II90" s="133"/>
      <c r="IJ90" s="133"/>
      <c r="IK90" s="133"/>
      <c r="IL90" s="133"/>
      <c r="IM90" s="133"/>
      <c r="IN90" s="133"/>
      <c r="IO90" s="133"/>
      <c r="IP90" s="133"/>
      <c r="IQ90" s="133"/>
      <c r="IR90" s="133"/>
      <c r="IS90" s="133"/>
      <c r="IT90" s="133"/>
      <c r="IU90" s="133"/>
    </row>
    <row r="91" spans="1:23" ht="12.75" customHeight="1">
      <c r="A91" s="108"/>
      <c r="B91" s="109"/>
      <c r="C91" s="109"/>
      <c r="D91" s="109"/>
      <c r="E91" s="13" t="s">
        <v>201</v>
      </c>
      <c r="F91" s="64"/>
      <c r="G91" s="79"/>
      <c r="H91" s="79"/>
      <c r="I91" s="79"/>
      <c r="J91" s="79"/>
      <c r="K91" s="79"/>
      <c r="L91" s="65"/>
      <c r="M91" s="66"/>
      <c r="N91" s="66"/>
      <c r="O91" s="67"/>
      <c r="P91" s="67"/>
      <c r="Q91" s="78"/>
      <c r="R91" s="69"/>
      <c r="S91" s="66"/>
      <c r="T91" s="66"/>
      <c r="U91" s="69"/>
      <c r="V91" s="66"/>
      <c r="W91" s="75"/>
    </row>
    <row r="92" spans="1:23" ht="24" customHeight="1">
      <c r="A92" s="108" t="s">
        <v>290</v>
      </c>
      <c r="B92" s="109" t="s">
        <v>277</v>
      </c>
      <c r="C92" s="109" t="s">
        <v>216</v>
      </c>
      <c r="D92" s="109" t="s">
        <v>199</v>
      </c>
      <c r="E92" s="13" t="s">
        <v>289</v>
      </c>
      <c r="F92" s="64">
        <f>G92+H92</f>
        <v>51169.8</v>
      </c>
      <c r="G92" s="79">
        <v>42621</v>
      </c>
      <c r="H92" s="79">
        <v>8548.8</v>
      </c>
      <c r="I92" s="79">
        <f>J92+K92</f>
        <v>61635</v>
      </c>
      <c r="J92" s="79">
        <v>58635</v>
      </c>
      <c r="K92" s="79">
        <v>3000</v>
      </c>
      <c r="L92" s="65">
        <f>M92+N92</f>
        <v>64590</v>
      </c>
      <c r="M92" s="66">
        <v>64590</v>
      </c>
      <c r="N92" s="66"/>
      <c r="O92" s="67">
        <f>P92+Q92</f>
        <v>2955</v>
      </c>
      <c r="P92" s="67">
        <f>M92-J92</f>
        <v>5955</v>
      </c>
      <c r="Q92" s="78">
        <f>N92-K92</f>
        <v>-3000</v>
      </c>
      <c r="R92" s="69">
        <f>S92+T92</f>
        <v>57000</v>
      </c>
      <c r="S92" s="66">
        <v>57000</v>
      </c>
      <c r="T92" s="66"/>
      <c r="U92" s="69">
        <f>V92+W92</f>
        <v>60000</v>
      </c>
      <c r="V92" s="66">
        <v>60000</v>
      </c>
      <c r="W92" s="75"/>
    </row>
    <row r="93" spans="1:23" ht="12.75" customHeight="1">
      <c r="A93" s="108" t="s">
        <v>291</v>
      </c>
      <c r="B93" s="109" t="s">
        <v>292</v>
      </c>
      <c r="C93" s="109" t="s">
        <v>196</v>
      </c>
      <c r="D93" s="109" t="s">
        <v>196</v>
      </c>
      <c r="E93" s="28" t="s">
        <v>293</v>
      </c>
      <c r="F93" s="64"/>
      <c r="G93" s="72"/>
      <c r="H93" s="72"/>
      <c r="I93" s="72"/>
      <c r="J93" s="72"/>
      <c r="K93" s="72"/>
      <c r="L93" s="65"/>
      <c r="M93" s="66"/>
      <c r="N93" s="66"/>
      <c r="O93" s="67"/>
      <c r="P93" s="67"/>
      <c r="Q93" s="78"/>
      <c r="R93" s="69"/>
      <c r="S93" s="66"/>
      <c r="T93" s="66"/>
      <c r="U93" s="69"/>
      <c r="V93" s="66"/>
      <c r="W93" s="75"/>
    </row>
    <row r="94" spans="1:23" ht="12.75" customHeight="1">
      <c r="A94" s="108"/>
      <c r="B94" s="109"/>
      <c r="C94" s="109"/>
      <c r="D94" s="109"/>
      <c r="E94" s="13" t="s">
        <v>5</v>
      </c>
      <c r="F94" s="64"/>
      <c r="G94" s="79"/>
      <c r="H94" s="79"/>
      <c r="I94" s="79"/>
      <c r="J94" s="79"/>
      <c r="K94" s="79"/>
      <c r="L94" s="65"/>
      <c r="M94" s="66"/>
      <c r="N94" s="66"/>
      <c r="O94" s="67"/>
      <c r="P94" s="67"/>
      <c r="Q94" s="78"/>
      <c r="R94" s="69"/>
      <c r="S94" s="66"/>
      <c r="T94" s="66"/>
      <c r="U94" s="69"/>
      <c r="V94" s="66"/>
      <c r="W94" s="75"/>
    </row>
    <row r="95" spans="1:255" s="114" customFormat="1" ht="28.5" customHeight="1">
      <c r="A95" s="108" t="s">
        <v>294</v>
      </c>
      <c r="B95" s="109" t="s">
        <v>292</v>
      </c>
      <c r="C95" s="109" t="s">
        <v>199</v>
      </c>
      <c r="D95" s="109" t="s">
        <v>196</v>
      </c>
      <c r="E95" s="29" t="s">
        <v>295</v>
      </c>
      <c r="F95" s="64"/>
      <c r="G95" s="74"/>
      <c r="H95" s="74"/>
      <c r="I95" s="74"/>
      <c r="J95" s="74"/>
      <c r="K95" s="74"/>
      <c r="L95" s="65"/>
      <c r="M95" s="66"/>
      <c r="N95" s="66"/>
      <c r="O95" s="67"/>
      <c r="P95" s="67"/>
      <c r="Q95" s="78"/>
      <c r="R95" s="69"/>
      <c r="S95" s="66"/>
      <c r="T95" s="66"/>
      <c r="U95" s="69"/>
      <c r="V95" s="66"/>
      <c r="W95" s="75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  <c r="IB95" s="133"/>
      <c r="IC95" s="133"/>
      <c r="ID95" s="133"/>
      <c r="IE95" s="133"/>
      <c r="IF95" s="133"/>
      <c r="IG95" s="133"/>
      <c r="IH95" s="133"/>
      <c r="II95" s="133"/>
      <c r="IJ95" s="133"/>
      <c r="IK95" s="133"/>
      <c r="IL95" s="133"/>
      <c r="IM95" s="133"/>
      <c r="IN95" s="133"/>
      <c r="IO95" s="133"/>
      <c r="IP95" s="133"/>
      <c r="IQ95" s="133"/>
      <c r="IR95" s="133"/>
      <c r="IS95" s="133"/>
      <c r="IT95" s="133"/>
      <c r="IU95" s="133"/>
    </row>
    <row r="96" spans="1:23" ht="12.75" customHeight="1">
      <c r="A96" s="108"/>
      <c r="B96" s="109"/>
      <c r="C96" s="109"/>
      <c r="D96" s="109"/>
      <c r="E96" s="13" t="s">
        <v>201</v>
      </c>
      <c r="F96" s="64"/>
      <c r="G96" s="79"/>
      <c r="H96" s="79"/>
      <c r="I96" s="79"/>
      <c r="J96" s="79"/>
      <c r="K96" s="79"/>
      <c r="L96" s="65"/>
      <c r="M96" s="66"/>
      <c r="N96" s="66"/>
      <c r="O96" s="67"/>
      <c r="P96" s="67"/>
      <c r="Q96" s="78"/>
      <c r="R96" s="69"/>
      <c r="S96" s="66"/>
      <c r="T96" s="66"/>
      <c r="U96" s="69"/>
      <c r="V96" s="66"/>
      <c r="W96" s="75"/>
    </row>
    <row r="97" spans="1:23" ht="12.75" customHeight="1">
      <c r="A97" s="108" t="s">
        <v>296</v>
      </c>
      <c r="B97" s="109" t="s">
        <v>292</v>
      </c>
      <c r="C97" s="109" t="s">
        <v>199</v>
      </c>
      <c r="D97" s="109" t="s">
        <v>199</v>
      </c>
      <c r="E97" s="13" t="s">
        <v>297</v>
      </c>
      <c r="F97" s="64"/>
      <c r="G97" s="79"/>
      <c r="H97" s="79"/>
      <c r="I97" s="79"/>
      <c r="J97" s="79"/>
      <c r="K97" s="79"/>
      <c r="L97" s="65"/>
      <c r="M97" s="66"/>
      <c r="N97" s="66"/>
      <c r="O97" s="67"/>
      <c r="P97" s="67"/>
      <c r="Q97" s="78"/>
      <c r="R97" s="69"/>
      <c r="S97" s="66"/>
      <c r="T97" s="66"/>
      <c r="U97" s="69"/>
      <c r="V97" s="66"/>
      <c r="W97" s="75"/>
    </row>
    <row r="98" spans="1:255" s="114" customFormat="1" ht="28.5" customHeight="1">
      <c r="A98" s="108" t="s">
        <v>298</v>
      </c>
      <c r="B98" s="109" t="s">
        <v>292</v>
      </c>
      <c r="C98" s="109" t="s">
        <v>216</v>
      </c>
      <c r="D98" s="109" t="s">
        <v>196</v>
      </c>
      <c r="E98" s="29" t="s">
        <v>299</v>
      </c>
      <c r="F98" s="64"/>
      <c r="G98" s="74"/>
      <c r="H98" s="74"/>
      <c r="I98" s="74"/>
      <c r="J98" s="74"/>
      <c r="K98" s="74"/>
      <c r="L98" s="65"/>
      <c r="M98" s="66"/>
      <c r="N98" s="66"/>
      <c r="O98" s="67"/>
      <c r="P98" s="67"/>
      <c r="Q98" s="78"/>
      <c r="R98" s="69"/>
      <c r="S98" s="66"/>
      <c r="T98" s="66"/>
      <c r="U98" s="69"/>
      <c r="V98" s="66"/>
      <c r="W98" s="75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GW98" s="133"/>
      <c r="GX98" s="133"/>
      <c r="GY98" s="133"/>
      <c r="GZ98" s="133"/>
      <c r="HA98" s="133"/>
      <c r="HB98" s="133"/>
      <c r="HC98" s="133"/>
      <c r="HD98" s="133"/>
      <c r="HE98" s="133"/>
      <c r="HF98" s="133"/>
      <c r="HG98" s="133"/>
      <c r="HH98" s="133"/>
      <c r="HI98" s="133"/>
      <c r="HJ98" s="133"/>
      <c r="HK98" s="133"/>
      <c r="HL98" s="133"/>
      <c r="HM98" s="133"/>
      <c r="HN98" s="133"/>
      <c r="HO98" s="133"/>
      <c r="HP98" s="133"/>
      <c r="HQ98" s="133"/>
      <c r="HR98" s="133"/>
      <c r="HS98" s="133"/>
      <c r="HT98" s="133"/>
      <c r="HU98" s="133"/>
      <c r="HV98" s="133"/>
      <c r="HW98" s="133"/>
      <c r="HX98" s="133"/>
      <c r="HY98" s="133"/>
      <c r="HZ98" s="133"/>
      <c r="IA98" s="133"/>
      <c r="IB98" s="133"/>
      <c r="IC98" s="133"/>
      <c r="ID98" s="133"/>
      <c r="IE98" s="133"/>
      <c r="IF98" s="133"/>
      <c r="IG98" s="133"/>
      <c r="IH98" s="133"/>
      <c r="II98" s="133"/>
      <c r="IJ98" s="133"/>
      <c r="IK98" s="133"/>
      <c r="IL98" s="133"/>
      <c r="IM98" s="133"/>
      <c r="IN98" s="133"/>
      <c r="IO98" s="133"/>
      <c r="IP98" s="133"/>
      <c r="IQ98" s="133"/>
      <c r="IR98" s="133"/>
      <c r="IS98" s="133"/>
      <c r="IT98" s="133"/>
      <c r="IU98" s="133"/>
    </row>
    <row r="99" spans="1:23" ht="12.75" customHeight="1">
      <c r="A99" s="108"/>
      <c r="B99" s="109"/>
      <c r="C99" s="109"/>
      <c r="D99" s="109"/>
      <c r="E99" s="13" t="s">
        <v>201</v>
      </c>
      <c r="F99" s="64"/>
      <c r="G99" s="79"/>
      <c r="H99" s="79"/>
      <c r="I99" s="79"/>
      <c r="J99" s="79"/>
      <c r="K99" s="79"/>
      <c r="L99" s="65"/>
      <c r="M99" s="66"/>
      <c r="N99" s="66"/>
      <c r="O99" s="68"/>
      <c r="P99" s="67"/>
      <c r="Q99" s="78"/>
      <c r="R99" s="69"/>
      <c r="S99" s="66"/>
      <c r="T99" s="66"/>
      <c r="U99" s="69"/>
      <c r="V99" s="66"/>
      <c r="W99" s="75"/>
    </row>
    <row r="100" spans="1:23" ht="12.75" customHeight="1">
      <c r="A100" s="108" t="s">
        <v>300</v>
      </c>
      <c r="B100" s="109" t="s">
        <v>292</v>
      </c>
      <c r="C100" s="109" t="s">
        <v>216</v>
      </c>
      <c r="D100" s="109" t="s">
        <v>199</v>
      </c>
      <c r="E100" s="13" t="s">
        <v>301</v>
      </c>
      <c r="F100" s="64"/>
      <c r="G100" s="79"/>
      <c r="H100" s="79"/>
      <c r="I100" s="79"/>
      <c r="J100" s="79"/>
      <c r="K100" s="79"/>
      <c r="L100" s="65"/>
      <c r="M100" s="66"/>
      <c r="N100" s="66"/>
      <c r="O100" s="68"/>
      <c r="P100" s="67"/>
      <c r="Q100" s="67"/>
      <c r="R100" s="68"/>
      <c r="S100" s="65"/>
      <c r="T100" s="65"/>
      <c r="U100" s="68"/>
      <c r="V100" s="65"/>
      <c r="W100" s="76"/>
    </row>
    <row r="101" spans="1:23" ht="12.75" customHeight="1">
      <c r="A101" s="108" t="s">
        <v>302</v>
      </c>
      <c r="B101" s="109" t="s">
        <v>303</v>
      </c>
      <c r="C101" s="109" t="s">
        <v>196</v>
      </c>
      <c r="D101" s="109" t="s">
        <v>196</v>
      </c>
      <c r="E101" s="28" t="s">
        <v>304</v>
      </c>
      <c r="F101" s="64">
        <f>G101+H101</f>
        <v>226487.11190000002</v>
      </c>
      <c r="G101" s="72">
        <f>G106</f>
        <v>53738.100099999996</v>
      </c>
      <c r="H101" s="72">
        <f>H120</f>
        <v>172749.0118</v>
      </c>
      <c r="I101" s="72">
        <f>J101+K101</f>
        <v>339410</v>
      </c>
      <c r="J101" s="72">
        <f>J106</f>
        <v>128652</v>
      </c>
      <c r="K101" s="72">
        <f>K118</f>
        <v>210758</v>
      </c>
      <c r="L101" s="65">
        <f>M101+N101</f>
        <v>1177002</v>
      </c>
      <c r="M101" s="65">
        <f>M106</f>
        <v>116002</v>
      </c>
      <c r="N101" s="65">
        <f>N118</f>
        <v>1061000</v>
      </c>
      <c r="O101" s="68">
        <f>P101+Q101</f>
        <v>837592</v>
      </c>
      <c r="P101" s="67">
        <f>M101-J101</f>
        <v>-12650</v>
      </c>
      <c r="Q101" s="67">
        <f>N101-K101</f>
        <v>850242</v>
      </c>
      <c r="R101" s="68">
        <f>S101+T101</f>
        <v>528000</v>
      </c>
      <c r="S101" s="65">
        <f>S106</f>
        <v>138000</v>
      </c>
      <c r="T101" s="65">
        <f>T118</f>
        <v>390000</v>
      </c>
      <c r="U101" s="68">
        <f>V101+W101</f>
        <v>190000</v>
      </c>
      <c r="V101" s="65">
        <f>V106</f>
        <v>145000</v>
      </c>
      <c r="W101" s="76">
        <f>W118</f>
        <v>45000</v>
      </c>
    </row>
    <row r="102" spans="1:23" ht="12.75" customHeight="1">
      <c r="A102" s="108"/>
      <c r="B102" s="109"/>
      <c r="C102" s="109"/>
      <c r="D102" s="109"/>
      <c r="E102" s="13" t="s">
        <v>5</v>
      </c>
      <c r="F102" s="64"/>
      <c r="G102" s="79"/>
      <c r="H102" s="79"/>
      <c r="I102" s="79"/>
      <c r="J102" s="79"/>
      <c r="K102" s="79"/>
      <c r="L102" s="65"/>
      <c r="M102" s="66"/>
      <c r="N102" s="66"/>
      <c r="O102" s="68"/>
      <c r="P102" s="67"/>
      <c r="Q102" s="78"/>
      <c r="R102" s="69"/>
      <c r="S102" s="66"/>
      <c r="T102" s="66"/>
      <c r="U102" s="69"/>
      <c r="V102" s="66"/>
      <c r="W102" s="75"/>
    </row>
    <row r="103" spans="1:255" s="114" customFormat="1" ht="28.5" customHeight="1">
      <c r="A103" s="108" t="s">
        <v>305</v>
      </c>
      <c r="B103" s="109" t="s">
        <v>303</v>
      </c>
      <c r="C103" s="109" t="s">
        <v>199</v>
      </c>
      <c r="D103" s="109" t="s">
        <v>196</v>
      </c>
      <c r="E103" s="29" t="s">
        <v>306</v>
      </c>
      <c r="F103" s="64"/>
      <c r="G103" s="74"/>
      <c r="H103" s="74"/>
      <c r="I103" s="74"/>
      <c r="J103" s="74"/>
      <c r="K103" s="74"/>
      <c r="L103" s="65"/>
      <c r="M103" s="66"/>
      <c r="N103" s="66"/>
      <c r="O103" s="68"/>
      <c r="P103" s="67"/>
      <c r="Q103" s="78"/>
      <c r="R103" s="69"/>
      <c r="S103" s="66"/>
      <c r="T103" s="66"/>
      <c r="U103" s="69"/>
      <c r="V103" s="66"/>
      <c r="W103" s="75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GW103" s="133"/>
      <c r="GX103" s="133"/>
      <c r="GY103" s="133"/>
      <c r="GZ103" s="133"/>
      <c r="HA103" s="133"/>
      <c r="HB103" s="133"/>
      <c r="HC103" s="133"/>
      <c r="HD103" s="133"/>
      <c r="HE103" s="133"/>
      <c r="HF103" s="133"/>
      <c r="HG103" s="133"/>
      <c r="HH103" s="133"/>
      <c r="HI103" s="133"/>
      <c r="HJ103" s="133"/>
      <c r="HK103" s="133"/>
      <c r="HL103" s="133"/>
      <c r="HM103" s="133"/>
      <c r="HN103" s="133"/>
      <c r="HO103" s="133"/>
      <c r="HP103" s="133"/>
      <c r="HQ103" s="133"/>
      <c r="HR103" s="133"/>
      <c r="HS103" s="133"/>
      <c r="HT103" s="133"/>
      <c r="HU103" s="133"/>
      <c r="HV103" s="133"/>
      <c r="HW103" s="133"/>
      <c r="HX103" s="133"/>
      <c r="HY103" s="133"/>
      <c r="HZ103" s="133"/>
      <c r="IA103" s="133"/>
      <c r="IB103" s="133"/>
      <c r="IC103" s="133"/>
      <c r="ID103" s="133"/>
      <c r="IE103" s="133"/>
      <c r="IF103" s="133"/>
      <c r="IG103" s="133"/>
      <c r="IH103" s="133"/>
      <c r="II103" s="133"/>
      <c r="IJ103" s="133"/>
      <c r="IK103" s="133"/>
      <c r="IL103" s="133"/>
      <c r="IM103" s="133"/>
      <c r="IN103" s="133"/>
      <c r="IO103" s="133"/>
      <c r="IP103" s="133"/>
      <c r="IQ103" s="133"/>
      <c r="IR103" s="133"/>
      <c r="IS103" s="133"/>
      <c r="IT103" s="133"/>
      <c r="IU103" s="133"/>
    </row>
    <row r="104" spans="1:23" ht="12.75" customHeight="1">
      <c r="A104" s="108"/>
      <c r="B104" s="109"/>
      <c r="C104" s="109"/>
      <c r="D104" s="109"/>
      <c r="E104" s="13" t="s">
        <v>201</v>
      </c>
      <c r="F104" s="64"/>
      <c r="G104" s="79"/>
      <c r="H104" s="79"/>
      <c r="I104" s="79"/>
      <c r="J104" s="79"/>
      <c r="K104" s="79"/>
      <c r="L104" s="65"/>
      <c r="M104" s="66"/>
      <c r="N104" s="66"/>
      <c r="O104" s="68"/>
      <c r="P104" s="67"/>
      <c r="Q104" s="78"/>
      <c r="R104" s="69"/>
      <c r="S104" s="66"/>
      <c r="T104" s="66"/>
      <c r="U104" s="69"/>
      <c r="V104" s="66"/>
      <c r="W104" s="75"/>
    </row>
    <row r="105" spans="1:23" ht="12.75" customHeight="1">
      <c r="A105" s="108" t="s">
        <v>307</v>
      </c>
      <c r="B105" s="109" t="s">
        <v>303</v>
      </c>
      <c r="C105" s="109" t="s">
        <v>199</v>
      </c>
      <c r="D105" s="109" t="s">
        <v>199</v>
      </c>
      <c r="E105" s="13" t="s">
        <v>306</v>
      </c>
      <c r="F105" s="64"/>
      <c r="G105" s="79"/>
      <c r="H105" s="79"/>
      <c r="I105" s="79"/>
      <c r="J105" s="79"/>
      <c r="K105" s="79"/>
      <c r="L105" s="65"/>
      <c r="M105" s="66"/>
      <c r="N105" s="66"/>
      <c r="O105" s="68"/>
      <c r="P105" s="67"/>
      <c r="Q105" s="78"/>
      <c r="R105" s="69"/>
      <c r="S105" s="66"/>
      <c r="T105" s="66"/>
      <c r="U105" s="69"/>
      <c r="V105" s="66"/>
      <c r="W105" s="75"/>
    </row>
    <row r="106" spans="1:255" s="114" customFormat="1" ht="28.5" customHeight="1">
      <c r="A106" s="108" t="s">
        <v>308</v>
      </c>
      <c r="B106" s="109" t="s">
        <v>303</v>
      </c>
      <c r="C106" s="109" t="s">
        <v>223</v>
      </c>
      <c r="D106" s="109" t="s">
        <v>196</v>
      </c>
      <c r="E106" s="29" t="s">
        <v>309</v>
      </c>
      <c r="F106" s="64">
        <f>G106+H106</f>
        <v>53738.100099999996</v>
      </c>
      <c r="G106" s="74">
        <f>G108+G110+G111</f>
        <v>53738.100099999996</v>
      </c>
      <c r="H106" s="74"/>
      <c r="I106" s="74">
        <f>J106+K106</f>
        <v>128652</v>
      </c>
      <c r="J106" s="74">
        <f>J108+J110+J111</f>
        <v>128652</v>
      </c>
      <c r="K106" s="74"/>
      <c r="L106" s="65">
        <f>M106+N106</f>
        <v>116002</v>
      </c>
      <c r="M106" s="66">
        <f>M108+M110+M111</f>
        <v>116002</v>
      </c>
      <c r="N106" s="66"/>
      <c r="O106" s="68">
        <f>P106+Q106</f>
        <v>-12650</v>
      </c>
      <c r="P106" s="67">
        <f>M106-J106</f>
        <v>-12650</v>
      </c>
      <c r="Q106" s="78"/>
      <c r="R106" s="69">
        <f>S106+T106</f>
        <v>138000</v>
      </c>
      <c r="S106" s="65">
        <f>S108+S110+S111</f>
        <v>138000</v>
      </c>
      <c r="T106" s="66"/>
      <c r="U106" s="69">
        <f>V106+W106</f>
        <v>145000</v>
      </c>
      <c r="V106" s="65">
        <f>V108+V110+V111</f>
        <v>145000</v>
      </c>
      <c r="W106" s="75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33"/>
      <c r="EF106" s="133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33"/>
      <c r="ES106" s="133"/>
      <c r="ET106" s="133"/>
      <c r="EU106" s="133"/>
      <c r="EV106" s="133"/>
      <c r="EW106" s="133"/>
      <c r="EX106" s="133"/>
      <c r="EY106" s="133"/>
      <c r="EZ106" s="133"/>
      <c r="FA106" s="133"/>
      <c r="FB106" s="133"/>
      <c r="FC106" s="133"/>
      <c r="FD106" s="133"/>
      <c r="FE106" s="133"/>
      <c r="FF106" s="133"/>
      <c r="FG106" s="133"/>
      <c r="FH106" s="133"/>
      <c r="FI106" s="133"/>
      <c r="FJ106" s="133"/>
      <c r="FK106" s="133"/>
      <c r="FL106" s="133"/>
      <c r="FM106" s="133"/>
      <c r="FN106" s="133"/>
      <c r="FO106" s="133"/>
      <c r="FP106" s="133"/>
      <c r="FQ106" s="133"/>
      <c r="FR106" s="133"/>
      <c r="FS106" s="133"/>
      <c r="FT106" s="133"/>
      <c r="FU106" s="133"/>
      <c r="FV106" s="133"/>
      <c r="FW106" s="133"/>
      <c r="FX106" s="133"/>
      <c r="FY106" s="133"/>
      <c r="FZ106" s="133"/>
      <c r="GA106" s="133"/>
      <c r="GB106" s="133"/>
      <c r="GC106" s="133"/>
      <c r="GD106" s="133"/>
      <c r="GE106" s="133"/>
      <c r="GF106" s="133"/>
      <c r="GG106" s="133"/>
      <c r="GH106" s="133"/>
      <c r="GI106" s="133"/>
      <c r="GJ106" s="133"/>
      <c r="GK106" s="133"/>
      <c r="GL106" s="133"/>
      <c r="GM106" s="133"/>
      <c r="GN106" s="133"/>
      <c r="GO106" s="133"/>
      <c r="GP106" s="133"/>
      <c r="GQ106" s="133"/>
      <c r="GR106" s="133"/>
      <c r="GS106" s="133"/>
      <c r="GT106" s="133"/>
      <c r="GU106" s="133"/>
      <c r="GV106" s="133"/>
      <c r="GW106" s="133"/>
      <c r="GX106" s="133"/>
      <c r="GY106" s="133"/>
      <c r="GZ106" s="133"/>
      <c r="HA106" s="133"/>
      <c r="HB106" s="133"/>
      <c r="HC106" s="133"/>
      <c r="HD106" s="133"/>
      <c r="HE106" s="133"/>
      <c r="HF106" s="133"/>
      <c r="HG106" s="133"/>
      <c r="HH106" s="133"/>
      <c r="HI106" s="133"/>
      <c r="HJ106" s="133"/>
      <c r="HK106" s="133"/>
      <c r="HL106" s="133"/>
      <c r="HM106" s="133"/>
      <c r="HN106" s="133"/>
      <c r="HO106" s="133"/>
      <c r="HP106" s="133"/>
      <c r="HQ106" s="133"/>
      <c r="HR106" s="133"/>
      <c r="HS106" s="133"/>
      <c r="HT106" s="133"/>
      <c r="HU106" s="133"/>
      <c r="HV106" s="133"/>
      <c r="HW106" s="133"/>
      <c r="HX106" s="133"/>
      <c r="HY106" s="133"/>
      <c r="HZ106" s="133"/>
      <c r="IA106" s="133"/>
      <c r="IB106" s="133"/>
      <c r="IC106" s="133"/>
      <c r="ID106" s="133"/>
      <c r="IE106" s="133"/>
      <c r="IF106" s="133"/>
      <c r="IG106" s="133"/>
      <c r="IH106" s="133"/>
      <c r="II106" s="133"/>
      <c r="IJ106" s="133"/>
      <c r="IK106" s="133"/>
      <c r="IL106" s="133"/>
      <c r="IM106" s="133"/>
      <c r="IN106" s="133"/>
      <c r="IO106" s="133"/>
      <c r="IP106" s="133"/>
      <c r="IQ106" s="133"/>
      <c r="IR106" s="133"/>
      <c r="IS106" s="133"/>
      <c r="IT106" s="133"/>
      <c r="IU106" s="133"/>
    </row>
    <row r="107" spans="1:23" ht="12.75" customHeight="1">
      <c r="A107" s="108"/>
      <c r="B107" s="109"/>
      <c r="C107" s="109"/>
      <c r="D107" s="109"/>
      <c r="E107" s="13" t="s">
        <v>201</v>
      </c>
      <c r="F107" s="64"/>
      <c r="G107" s="79"/>
      <c r="H107" s="79"/>
      <c r="I107" s="74"/>
      <c r="J107" s="79"/>
      <c r="K107" s="79"/>
      <c r="L107" s="65"/>
      <c r="M107" s="66"/>
      <c r="N107" s="66"/>
      <c r="O107" s="68"/>
      <c r="P107" s="67"/>
      <c r="Q107" s="78"/>
      <c r="R107" s="69"/>
      <c r="S107" s="66"/>
      <c r="T107" s="66"/>
      <c r="U107" s="69"/>
      <c r="V107" s="66"/>
      <c r="W107" s="75"/>
    </row>
    <row r="108" spans="1:23" ht="12.75" customHeight="1">
      <c r="A108" s="108" t="s">
        <v>310</v>
      </c>
      <c r="B108" s="109" t="s">
        <v>303</v>
      </c>
      <c r="C108" s="109" t="s">
        <v>223</v>
      </c>
      <c r="D108" s="109" t="s">
        <v>199</v>
      </c>
      <c r="E108" s="13" t="s">
        <v>311</v>
      </c>
      <c r="F108" s="64">
        <f>G108+H108</f>
        <v>13815</v>
      </c>
      <c r="G108" s="79">
        <v>13815</v>
      </c>
      <c r="H108" s="79"/>
      <c r="I108" s="74">
        <f>J108+K108</f>
        <v>19312</v>
      </c>
      <c r="J108" s="79">
        <v>19312</v>
      </c>
      <c r="K108" s="79"/>
      <c r="L108" s="65">
        <f>M108+N108</f>
        <v>22870</v>
      </c>
      <c r="M108" s="66">
        <v>22870</v>
      </c>
      <c r="N108" s="66"/>
      <c r="O108" s="68">
        <f>P108+Q108</f>
        <v>3558</v>
      </c>
      <c r="P108" s="67">
        <f>M108-J108</f>
        <v>3558</v>
      </c>
      <c r="Q108" s="78"/>
      <c r="R108" s="69">
        <f>S108+T108</f>
        <v>22000</v>
      </c>
      <c r="S108" s="66">
        <v>22000</v>
      </c>
      <c r="T108" s="66"/>
      <c r="U108" s="69">
        <f>V108+W108</f>
        <v>24000</v>
      </c>
      <c r="V108" s="66">
        <v>24000</v>
      </c>
      <c r="W108" s="75"/>
    </row>
    <row r="109" spans="1:23" ht="12.75" customHeight="1">
      <c r="A109" s="108" t="s">
        <v>312</v>
      </c>
      <c r="B109" s="109" t="s">
        <v>303</v>
      </c>
      <c r="C109" s="109" t="s">
        <v>223</v>
      </c>
      <c r="D109" s="109" t="s">
        <v>223</v>
      </c>
      <c r="E109" s="13" t="s">
        <v>313</v>
      </c>
      <c r="F109" s="64"/>
      <c r="G109" s="79"/>
      <c r="H109" s="79"/>
      <c r="I109" s="74"/>
      <c r="J109" s="79"/>
      <c r="K109" s="79"/>
      <c r="L109" s="65"/>
      <c r="M109" s="66"/>
      <c r="N109" s="66"/>
      <c r="O109" s="68"/>
      <c r="P109" s="67"/>
      <c r="Q109" s="78"/>
      <c r="R109" s="69"/>
      <c r="S109" s="66"/>
      <c r="T109" s="66"/>
      <c r="U109" s="69"/>
      <c r="V109" s="66"/>
      <c r="W109" s="75"/>
    </row>
    <row r="110" spans="1:23" ht="12.75" customHeight="1">
      <c r="A110" s="108" t="s">
        <v>314</v>
      </c>
      <c r="B110" s="109" t="s">
        <v>303</v>
      </c>
      <c r="C110" s="109" t="s">
        <v>223</v>
      </c>
      <c r="D110" s="109" t="s">
        <v>205</v>
      </c>
      <c r="E110" s="13" t="s">
        <v>315</v>
      </c>
      <c r="F110" s="64">
        <f>G110+H110</f>
        <v>35074</v>
      </c>
      <c r="G110" s="79">
        <v>35074</v>
      </c>
      <c r="H110" s="79"/>
      <c r="I110" s="74">
        <f>J110+K110</f>
        <v>85340</v>
      </c>
      <c r="J110" s="79">
        <v>85340</v>
      </c>
      <c r="K110" s="79"/>
      <c r="L110" s="65">
        <f>M110+N110</f>
        <v>80632</v>
      </c>
      <c r="M110" s="66">
        <v>80632</v>
      </c>
      <c r="N110" s="66"/>
      <c r="O110" s="68">
        <f>P110+Q110</f>
        <v>-4708</v>
      </c>
      <c r="P110" s="67">
        <f>M110-J110</f>
        <v>-4708</v>
      </c>
      <c r="Q110" s="78"/>
      <c r="R110" s="69">
        <f>S110+T110</f>
        <v>89000</v>
      </c>
      <c r="S110" s="66">
        <v>89000</v>
      </c>
      <c r="T110" s="66"/>
      <c r="U110" s="69">
        <f>V110+W110</f>
        <v>91000</v>
      </c>
      <c r="V110" s="66">
        <v>91000</v>
      </c>
      <c r="W110" s="75"/>
    </row>
    <row r="111" spans="1:23" ht="12.75" customHeight="1">
      <c r="A111" s="108" t="s">
        <v>316</v>
      </c>
      <c r="B111" s="109" t="s">
        <v>303</v>
      </c>
      <c r="C111" s="109" t="s">
        <v>223</v>
      </c>
      <c r="D111" s="109" t="s">
        <v>239</v>
      </c>
      <c r="E111" s="13" t="s">
        <v>317</v>
      </c>
      <c r="F111" s="64">
        <f>G111+H111</f>
        <v>4849.1001</v>
      </c>
      <c r="G111" s="79">
        <v>4849.1001</v>
      </c>
      <c r="H111" s="79"/>
      <c r="I111" s="74">
        <f>J111+K111</f>
        <v>24000</v>
      </c>
      <c r="J111" s="79">
        <v>24000</v>
      </c>
      <c r="K111" s="79"/>
      <c r="L111" s="65">
        <f>M111+N111</f>
        <v>12500</v>
      </c>
      <c r="M111" s="66">
        <v>12500</v>
      </c>
      <c r="N111" s="66"/>
      <c r="O111" s="68">
        <f>P111+Q111</f>
        <v>-11500</v>
      </c>
      <c r="P111" s="67">
        <f>M111-J111</f>
        <v>-11500</v>
      </c>
      <c r="Q111" s="78"/>
      <c r="R111" s="69">
        <f>S111+T111</f>
        <v>27000</v>
      </c>
      <c r="S111" s="66">
        <v>27000</v>
      </c>
      <c r="T111" s="66"/>
      <c r="U111" s="69">
        <f>V111+W111</f>
        <v>30000</v>
      </c>
      <c r="V111" s="66">
        <v>30000</v>
      </c>
      <c r="W111" s="75"/>
    </row>
    <row r="112" spans="1:23" ht="12.75" customHeight="1">
      <c r="A112" s="108" t="s">
        <v>318</v>
      </c>
      <c r="B112" s="109" t="s">
        <v>303</v>
      </c>
      <c r="C112" s="109" t="s">
        <v>223</v>
      </c>
      <c r="D112" s="109" t="s">
        <v>212</v>
      </c>
      <c r="E112" s="13" t="s">
        <v>319</v>
      </c>
      <c r="F112" s="64"/>
      <c r="G112" s="79"/>
      <c r="H112" s="79"/>
      <c r="I112" s="74"/>
      <c r="J112" s="79"/>
      <c r="K112" s="79"/>
      <c r="L112" s="65"/>
      <c r="M112" s="66"/>
      <c r="N112" s="66"/>
      <c r="O112" s="68"/>
      <c r="P112" s="67"/>
      <c r="Q112" s="78"/>
      <c r="R112" s="69"/>
      <c r="S112" s="66"/>
      <c r="T112" s="66"/>
      <c r="U112" s="69"/>
      <c r="V112" s="66"/>
      <c r="W112" s="75"/>
    </row>
    <row r="113" spans="1:23" ht="12.75" customHeight="1">
      <c r="A113" s="108" t="s">
        <v>320</v>
      </c>
      <c r="B113" s="109" t="s">
        <v>303</v>
      </c>
      <c r="C113" s="109" t="s">
        <v>223</v>
      </c>
      <c r="D113" s="109" t="s">
        <v>252</v>
      </c>
      <c r="E113" s="13" t="s">
        <v>321</v>
      </c>
      <c r="F113" s="64"/>
      <c r="G113" s="79"/>
      <c r="H113" s="79"/>
      <c r="I113" s="74"/>
      <c r="J113" s="79"/>
      <c r="K113" s="79"/>
      <c r="L113" s="65"/>
      <c r="M113" s="66"/>
      <c r="N113" s="66"/>
      <c r="O113" s="68"/>
      <c r="P113" s="67"/>
      <c r="Q113" s="78"/>
      <c r="R113" s="69"/>
      <c r="S113" s="66"/>
      <c r="T113" s="66"/>
      <c r="U113" s="69"/>
      <c r="V113" s="66"/>
      <c r="W113" s="75"/>
    </row>
    <row r="114" spans="1:255" s="114" customFormat="1" ht="28.5" customHeight="1">
      <c r="A114" s="108" t="s">
        <v>322</v>
      </c>
      <c r="B114" s="109" t="s">
        <v>303</v>
      </c>
      <c r="C114" s="109" t="s">
        <v>239</v>
      </c>
      <c r="D114" s="109" t="s">
        <v>196</v>
      </c>
      <c r="E114" s="29" t="s">
        <v>323</v>
      </c>
      <c r="F114" s="64"/>
      <c r="G114" s="74"/>
      <c r="H114" s="74"/>
      <c r="I114" s="74"/>
      <c r="J114" s="74"/>
      <c r="K114" s="74"/>
      <c r="L114" s="65"/>
      <c r="M114" s="66"/>
      <c r="N114" s="66"/>
      <c r="O114" s="68"/>
      <c r="P114" s="67"/>
      <c r="Q114" s="78"/>
      <c r="R114" s="69"/>
      <c r="S114" s="66"/>
      <c r="T114" s="66"/>
      <c r="U114" s="69"/>
      <c r="V114" s="66"/>
      <c r="W114" s="75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GW114" s="133"/>
      <c r="GX114" s="133"/>
      <c r="GY114" s="133"/>
      <c r="GZ114" s="133"/>
      <c r="HA114" s="133"/>
      <c r="HB114" s="133"/>
      <c r="HC114" s="133"/>
      <c r="HD114" s="133"/>
      <c r="HE114" s="133"/>
      <c r="HF114" s="133"/>
      <c r="HG114" s="133"/>
      <c r="HH114" s="133"/>
      <c r="HI114" s="133"/>
      <c r="HJ114" s="133"/>
      <c r="HK114" s="133"/>
      <c r="HL114" s="133"/>
      <c r="HM114" s="133"/>
      <c r="HN114" s="133"/>
      <c r="HO114" s="133"/>
      <c r="HP114" s="133"/>
      <c r="HQ114" s="133"/>
      <c r="HR114" s="133"/>
      <c r="HS114" s="133"/>
      <c r="HT114" s="133"/>
      <c r="HU114" s="133"/>
      <c r="HV114" s="133"/>
      <c r="HW114" s="133"/>
      <c r="HX114" s="133"/>
      <c r="HY114" s="133"/>
      <c r="HZ114" s="133"/>
      <c r="IA114" s="133"/>
      <c r="IB114" s="133"/>
      <c r="IC114" s="133"/>
      <c r="ID114" s="133"/>
      <c r="IE114" s="133"/>
      <c r="IF114" s="133"/>
      <c r="IG114" s="133"/>
      <c r="IH114" s="133"/>
      <c r="II114" s="133"/>
      <c r="IJ114" s="133"/>
      <c r="IK114" s="133"/>
      <c r="IL114" s="133"/>
      <c r="IM114" s="133"/>
      <c r="IN114" s="133"/>
      <c r="IO114" s="133"/>
      <c r="IP114" s="133"/>
      <c r="IQ114" s="133"/>
      <c r="IR114" s="133"/>
      <c r="IS114" s="133"/>
      <c r="IT114" s="133"/>
      <c r="IU114" s="133"/>
    </row>
    <row r="115" spans="1:23" ht="12.75" customHeight="1">
      <c r="A115" s="108"/>
      <c r="B115" s="109"/>
      <c r="C115" s="109"/>
      <c r="D115" s="109"/>
      <c r="E115" s="13" t="s">
        <v>201</v>
      </c>
      <c r="F115" s="64"/>
      <c r="G115" s="79"/>
      <c r="H115" s="79"/>
      <c r="I115" s="74"/>
      <c r="J115" s="79"/>
      <c r="K115" s="79"/>
      <c r="L115" s="65"/>
      <c r="M115" s="66"/>
      <c r="N115" s="66"/>
      <c r="O115" s="68"/>
      <c r="P115" s="67"/>
      <c r="Q115" s="78"/>
      <c r="R115" s="69"/>
      <c r="S115" s="66"/>
      <c r="T115" s="66"/>
      <c r="U115" s="69"/>
      <c r="V115" s="66"/>
      <c r="W115" s="75"/>
    </row>
    <row r="116" spans="1:23" ht="12.75" customHeight="1">
      <c r="A116" s="108" t="s">
        <v>324</v>
      </c>
      <c r="B116" s="109" t="s">
        <v>303</v>
      </c>
      <c r="C116" s="109" t="s">
        <v>239</v>
      </c>
      <c r="D116" s="109" t="s">
        <v>199</v>
      </c>
      <c r="E116" s="13" t="s">
        <v>325</v>
      </c>
      <c r="F116" s="64"/>
      <c r="G116" s="79"/>
      <c r="H116" s="79"/>
      <c r="I116" s="74"/>
      <c r="J116" s="79"/>
      <c r="K116" s="79"/>
      <c r="L116" s="65"/>
      <c r="M116" s="66"/>
      <c r="N116" s="66"/>
      <c r="O116" s="68"/>
      <c r="P116" s="67"/>
      <c r="Q116" s="78"/>
      <c r="R116" s="69"/>
      <c r="S116" s="66"/>
      <c r="T116" s="66"/>
      <c r="U116" s="69"/>
      <c r="V116" s="66"/>
      <c r="W116" s="75"/>
    </row>
    <row r="117" spans="1:23" ht="12.75" customHeight="1">
      <c r="A117" s="108" t="s">
        <v>326</v>
      </c>
      <c r="B117" s="109" t="s">
        <v>303</v>
      </c>
      <c r="C117" s="109" t="s">
        <v>239</v>
      </c>
      <c r="D117" s="109" t="s">
        <v>205</v>
      </c>
      <c r="E117" s="13" t="s">
        <v>327</v>
      </c>
      <c r="F117" s="64"/>
      <c r="G117" s="79"/>
      <c r="H117" s="79"/>
      <c r="I117" s="74"/>
      <c r="J117" s="79"/>
      <c r="K117" s="79"/>
      <c r="L117" s="65"/>
      <c r="M117" s="66"/>
      <c r="N117" s="66"/>
      <c r="O117" s="68"/>
      <c r="P117" s="67"/>
      <c r="Q117" s="78"/>
      <c r="R117" s="69"/>
      <c r="S117" s="66"/>
      <c r="T117" s="66"/>
      <c r="U117" s="69"/>
      <c r="V117" s="66"/>
      <c r="W117" s="75"/>
    </row>
    <row r="118" spans="1:23" ht="12.75" customHeight="1">
      <c r="A118" s="108">
        <v>2860</v>
      </c>
      <c r="B118" s="109" t="s">
        <v>303</v>
      </c>
      <c r="C118" s="109">
        <v>6</v>
      </c>
      <c r="D118" s="109">
        <v>0</v>
      </c>
      <c r="E118" s="29" t="s">
        <v>579</v>
      </c>
      <c r="F118" s="64">
        <f>G118+H118</f>
        <v>172749.0118</v>
      </c>
      <c r="G118" s="79"/>
      <c r="H118" s="79">
        <f>H120</f>
        <v>172749.0118</v>
      </c>
      <c r="I118" s="74">
        <f>J118+K118</f>
        <v>210758</v>
      </c>
      <c r="J118" s="79"/>
      <c r="K118" s="74">
        <v>210758</v>
      </c>
      <c r="L118" s="65"/>
      <c r="M118" s="66"/>
      <c r="N118" s="65">
        <f>N120</f>
        <v>1061000</v>
      </c>
      <c r="O118" s="68"/>
      <c r="P118" s="67"/>
      <c r="Q118" s="67">
        <f>N118-K118</f>
        <v>850242</v>
      </c>
      <c r="R118" s="69"/>
      <c r="S118" s="66"/>
      <c r="T118" s="65">
        <f>T120</f>
        <v>390000</v>
      </c>
      <c r="U118" s="69"/>
      <c r="V118" s="66"/>
      <c r="W118" s="76">
        <f>W120</f>
        <v>45000</v>
      </c>
    </row>
    <row r="119" spans="1:23" ht="12.75" customHeight="1">
      <c r="A119" s="108"/>
      <c r="B119" s="109"/>
      <c r="C119" s="109"/>
      <c r="D119" s="109"/>
      <c r="E119" s="13" t="s">
        <v>201</v>
      </c>
      <c r="F119" s="64"/>
      <c r="G119" s="79"/>
      <c r="H119" s="79"/>
      <c r="I119" s="74"/>
      <c r="J119" s="79"/>
      <c r="K119" s="79"/>
      <c r="L119" s="65"/>
      <c r="M119" s="66"/>
      <c r="N119" s="66"/>
      <c r="O119" s="68"/>
      <c r="P119" s="67"/>
      <c r="Q119" s="78"/>
      <c r="R119" s="69"/>
      <c r="S119" s="66"/>
      <c r="T119" s="66"/>
      <c r="U119" s="69"/>
      <c r="V119" s="66"/>
      <c r="W119" s="75"/>
    </row>
    <row r="120" spans="1:23" ht="12.75" customHeight="1">
      <c r="A120" s="108">
        <v>2861</v>
      </c>
      <c r="B120" s="109" t="s">
        <v>303</v>
      </c>
      <c r="C120" s="109">
        <v>6</v>
      </c>
      <c r="D120" s="109">
        <v>1</v>
      </c>
      <c r="E120" s="13" t="s">
        <v>579</v>
      </c>
      <c r="F120" s="64">
        <f>G120+H120</f>
        <v>172749.0118</v>
      </c>
      <c r="G120" s="79"/>
      <c r="H120" s="79">
        <v>172749.0118</v>
      </c>
      <c r="I120" s="74">
        <f>J120+K120</f>
        <v>210758</v>
      </c>
      <c r="J120" s="79"/>
      <c r="K120" s="79">
        <v>210758</v>
      </c>
      <c r="L120" s="65"/>
      <c r="M120" s="66"/>
      <c r="N120" s="66">
        <v>1061000</v>
      </c>
      <c r="O120" s="68"/>
      <c r="P120" s="67"/>
      <c r="Q120" s="78">
        <f>N120-K120</f>
        <v>850242</v>
      </c>
      <c r="R120" s="69"/>
      <c r="S120" s="66"/>
      <c r="T120" s="66">
        <v>390000</v>
      </c>
      <c r="U120" s="69"/>
      <c r="V120" s="66"/>
      <c r="W120" s="75">
        <v>45000</v>
      </c>
    </row>
    <row r="121" spans="1:23" ht="11.25" customHeight="1">
      <c r="A121" s="108">
        <v>2900</v>
      </c>
      <c r="B121" s="109" t="s">
        <v>329</v>
      </c>
      <c r="C121" s="109">
        <v>0</v>
      </c>
      <c r="D121" s="109">
        <v>0</v>
      </c>
      <c r="E121" s="55" t="s">
        <v>582</v>
      </c>
      <c r="F121" s="64">
        <f>G121+H121</f>
        <v>335637.2</v>
      </c>
      <c r="G121" s="72">
        <f>G123+G127+G131+G134</f>
        <v>335637.2</v>
      </c>
      <c r="H121" s="72"/>
      <c r="I121" s="74">
        <f>J121+K121</f>
        <v>741605</v>
      </c>
      <c r="J121" s="72">
        <f>J123+J127+J131+J134</f>
        <v>741605</v>
      </c>
      <c r="K121" s="72"/>
      <c r="L121" s="65">
        <f>M121+N121</f>
        <v>736573</v>
      </c>
      <c r="M121" s="65">
        <f>M123+M127+M131+M134</f>
        <v>736573</v>
      </c>
      <c r="N121" s="66"/>
      <c r="O121" s="68">
        <f>P121+Q121</f>
        <v>-5032</v>
      </c>
      <c r="P121" s="67">
        <f>M121-J121</f>
        <v>-5032</v>
      </c>
      <c r="Q121" s="78"/>
      <c r="R121" s="68">
        <f>S121+T121</f>
        <v>759850</v>
      </c>
      <c r="S121" s="65">
        <f>S123+S127+S131+S134</f>
        <v>759850</v>
      </c>
      <c r="T121" s="65"/>
      <c r="U121" s="68">
        <f>V121+W121</f>
        <v>806650</v>
      </c>
      <c r="V121" s="65">
        <f>V123+V127+V131+V134</f>
        <v>806650</v>
      </c>
      <c r="W121" s="75"/>
    </row>
    <row r="122" spans="1:23" ht="11.25" customHeight="1">
      <c r="A122" s="108"/>
      <c r="B122" s="109"/>
      <c r="C122" s="109"/>
      <c r="D122" s="109"/>
      <c r="E122" s="13" t="s">
        <v>201</v>
      </c>
      <c r="F122" s="64"/>
      <c r="G122" s="72"/>
      <c r="H122" s="72"/>
      <c r="I122" s="74"/>
      <c r="J122" s="72"/>
      <c r="K122" s="72"/>
      <c r="L122" s="65"/>
      <c r="M122" s="66"/>
      <c r="N122" s="66"/>
      <c r="O122" s="68"/>
      <c r="P122" s="67"/>
      <c r="Q122" s="78"/>
      <c r="R122" s="69"/>
      <c r="S122" s="66"/>
      <c r="T122" s="66"/>
      <c r="U122" s="69"/>
      <c r="V122" s="66"/>
      <c r="W122" s="75"/>
    </row>
    <row r="123" spans="1:255" s="114" customFormat="1" ht="28.5" customHeight="1">
      <c r="A123" s="108" t="s">
        <v>331</v>
      </c>
      <c r="B123" s="109">
        <v>9</v>
      </c>
      <c r="C123" s="109" t="s">
        <v>199</v>
      </c>
      <c r="D123" s="109" t="s">
        <v>196</v>
      </c>
      <c r="E123" s="29" t="s">
        <v>332</v>
      </c>
      <c r="F123" s="64">
        <f>G123+H123</f>
        <v>214025</v>
      </c>
      <c r="G123" s="74">
        <f>G125</f>
        <v>214025</v>
      </c>
      <c r="H123" s="74"/>
      <c r="I123" s="74"/>
      <c r="J123" s="74">
        <f>J125</f>
        <v>497483</v>
      </c>
      <c r="K123" s="74"/>
      <c r="L123" s="65">
        <f>M123+N123</f>
        <v>499371</v>
      </c>
      <c r="M123" s="65">
        <f>M125</f>
        <v>499371</v>
      </c>
      <c r="N123" s="66"/>
      <c r="O123" s="68">
        <f>P123+Q123</f>
        <v>1888</v>
      </c>
      <c r="P123" s="67">
        <f>M123-J123</f>
        <v>1888</v>
      </c>
      <c r="Q123" s="78"/>
      <c r="R123" s="68">
        <f>S123+T123</f>
        <v>512000</v>
      </c>
      <c r="S123" s="65">
        <f>S125</f>
        <v>512000</v>
      </c>
      <c r="T123" s="65"/>
      <c r="U123" s="68">
        <f>V123+W123</f>
        <v>537600</v>
      </c>
      <c r="V123" s="65">
        <f>V125</f>
        <v>537600</v>
      </c>
      <c r="W123" s="75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33"/>
      <c r="EN123" s="133"/>
      <c r="EO123" s="133"/>
      <c r="EP123" s="133"/>
      <c r="EQ123" s="133"/>
      <c r="ER123" s="133"/>
      <c r="ES123" s="133"/>
      <c r="ET123" s="133"/>
      <c r="EU123" s="133"/>
      <c r="EV123" s="133"/>
      <c r="EW123" s="133"/>
      <c r="EX123" s="133"/>
      <c r="EY123" s="133"/>
      <c r="EZ123" s="133"/>
      <c r="FA123" s="133"/>
      <c r="FB123" s="133"/>
      <c r="FC123" s="133"/>
      <c r="FD123" s="133"/>
      <c r="FE123" s="133"/>
      <c r="FF123" s="133"/>
      <c r="FG123" s="133"/>
      <c r="FH123" s="133"/>
      <c r="FI123" s="133"/>
      <c r="FJ123" s="133"/>
      <c r="FK123" s="133"/>
      <c r="FL123" s="133"/>
      <c r="FM123" s="133"/>
      <c r="FN123" s="133"/>
      <c r="FO123" s="133"/>
      <c r="FP123" s="133"/>
      <c r="FQ123" s="133"/>
      <c r="FR123" s="133"/>
      <c r="FS123" s="133"/>
      <c r="FT123" s="133"/>
      <c r="FU123" s="133"/>
      <c r="FV123" s="133"/>
      <c r="FW123" s="133"/>
      <c r="FX123" s="133"/>
      <c r="FY123" s="133"/>
      <c r="FZ123" s="133"/>
      <c r="GA123" s="133"/>
      <c r="GB123" s="133"/>
      <c r="GC123" s="133"/>
      <c r="GD123" s="133"/>
      <c r="GE123" s="133"/>
      <c r="GF123" s="133"/>
      <c r="GG123" s="133"/>
      <c r="GH123" s="133"/>
      <c r="GI123" s="133"/>
      <c r="GJ123" s="133"/>
      <c r="GK123" s="133"/>
      <c r="GL123" s="133"/>
      <c r="GM123" s="133"/>
      <c r="GN123" s="133"/>
      <c r="GO123" s="133"/>
      <c r="GP123" s="133"/>
      <c r="GQ123" s="133"/>
      <c r="GR123" s="133"/>
      <c r="GS123" s="133"/>
      <c r="GT123" s="133"/>
      <c r="GU123" s="133"/>
      <c r="GV123" s="133"/>
      <c r="GW123" s="133"/>
      <c r="GX123" s="133"/>
      <c r="GY123" s="133"/>
      <c r="GZ123" s="133"/>
      <c r="HA123" s="133"/>
      <c r="HB123" s="133"/>
      <c r="HC123" s="133"/>
      <c r="HD123" s="133"/>
      <c r="HE123" s="133"/>
      <c r="HF123" s="133"/>
      <c r="HG123" s="133"/>
      <c r="HH123" s="133"/>
      <c r="HI123" s="133"/>
      <c r="HJ123" s="133"/>
      <c r="HK123" s="133"/>
      <c r="HL123" s="133"/>
      <c r="HM123" s="133"/>
      <c r="HN123" s="133"/>
      <c r="HO123" s="133"/>
      <c r="HP123" s="133"/>
      <c r="HQ123" s="133"/>
      <c r="HR123" s="133"/>
      <c r="HS123" s="133"/>
      <c r="HT123" s="133"/>
      <c r="HU123" s="133"/>
      <c r="HV123" s="133"/>
      <c r="HW123" s="133"/>
      <c r="HX123" s="133"/>
      <c r="HY123" s="133"/>
      <c r="HZ123" s="133"/>
      <c r="IA123" s="133"/>
      <c r="IB123" s="133"/>
      <c r="IC123" s="133"/>
      <c r="ID123" s="133"/>
      <c r="IE123" s="133"/>
      <c r="IF123" s="133"/>
      <c r="IG123" s="133"/>
      <c r="IH123" s="133"/>
      <c r="II123" s="133"/>
      <c r="IJ123" s="133"/>
      <c r="IK123" s="133"/>
      <c r="IL123" s="133"/>
      <c r="IM123" s="133"/>
      <c r="IN123" s="133"/>
      <c r="IO123" s="133"/>
      <c r="IP123" s="133"/>
      <c r="IQ123" s="133"/>
      <c r="IR123" s="133"/>
      <c r="IS123" s="133"/>
      <c r="IT123" s="133"/>
      <c r="IU123" s="133"/>
    </row>
    <row r="124" spans="1:23" ht="12.75" customHeight="1">
      <c r="A124" s="108"/>
      <c r="B124" s="109"/>
      <c r="C124" s="109"/>
      <c r="D124" s="109"/>
      <c r="E124" s="13" t="s">
        <v>201</v>
      </c>
      <c r="F124" s="64"/>
      <c r="G124" s="79"/>
      <c r="H124" s="79"/>
      <c r="I124" s="74"/>
      <c r="J124" s="79"/>
      <c r="K124" s="79"/>
      <c r="L124" s="65"/>
      <c r="M124" s="66"/>
      <c r="N124" s="66"/>
      <c r="O124" s="68"/>
      <c r="P124" s="67"/>
      <c r="Q124" s="78"/>
      <c r="R124" s="69"/>
      <c r="S124" s="66"/>
      <c r="T124" s="66"/>
      <c r="U124" s="69"/>
      <c r="V124" s="66"/>
      <c r="W124" s="75"/>
    </row>
    <row r="125" spans="1:23" ht="12.75" customHeight="1">
      <c r="A125" s="108" t="s">
        <v>333</v>
      </c>
      <c r="B125" s="109" t="s">
        <v>329</v>
      </c>
      <c r="C125" s="109" t="s">
        <v>199</v>
      </c>
      <c r="D125" s="109" t="s">
        <v>199</v>
      </c>
      <c r="E125" s="13" t="s">
        <v>334</v>
      </c>
      <c r="F125" s="64">
        <f>G125+H125</f>
        <v>214025</v>
      </c>
      <c r="G125" s="79">
        <v>214025</v>
      </c>
      <c r="H125" s="79"/>
      <c r="I125" s="74">
        <f>J125+K125</f>
        <v>497483</v>
      </c>
      <c r="J125" s="79">
        <v>497483</v>
      </c>
      <c r="K125" s="79"/>
      <c r="L125" s="65">
        <f>M125+N125</f>
        <v>499371</v>
      </c>
      <c r="M125" s="66">
        <v>499371</v>
      </c>
      <c r="N125" s="66"/>
      <c r="O125" s="68">
        <f>P125+Q125</f>
        <v>1888</v>
      </c>
      <c r="P125" s="67">
        <f>M125-J125</f>
        <v>1888</v>
      </c>
      <c r="Q125" s="78"/>
      <c r="R125" s="69">
        <f>S125+T125</f>
        <v>512000</v>
      </c>
      <c r="S125" s="66">
        <v>512000</v>
      </c>
      <c r="T125" s="66"/>
      <c r="U125" s="69">
        <f>V125+W125</f>
        <v>537600</v>
      </c>
      <c r="V125" s="66">
        <v>537600</v>
      </c>
      <c r="W125" s="75"/>
    </row>
    <row r="126" spans="1:23" ht="12.75" customHeight="1">
      <c r="A126" s="108" t="s">
        <v>335</v>
      </c>
      <c r="B126" s="109" t="s">
        <v>329</v>
      </c>
      <c r="C126" s="109" t="s">
        <v>199</v>
      </c>
      <c r="D126" s="109" t="s">
        <v>223</v>
      </c>
      <c r="E126" s="13" t="s">
        <v>336</v>
      </c>
      <c r="F126" s="64"/>
      <c r="G126" s="79"/>
      <c r="H126" s="79"/>
      <c r="I126" s="74"/>
      <c r="J126" s="79"/>
      <c r="K126" s="79"/>
      <c r="L126" s="65"/>
      <c r="M126" s="66"/>
      <c r="N126" s="66"/>
      <c r="O126" s="68"/>
      <c r="P126" s="67"/>
      <c r="Q126" s="78"/>
      <c r="R126" s="69"/>
      <c r="S126" s="66"/>
      <c r="T126" s="66"/>
      <c r="U126" s="69"/>
      <c r="V126" s="66"/>
      <c r="W126" s="75"/>
    </row>
    <row r="127" spans="1:255" s="114" customFormat="1" ht="28.5" customHeight="1">
      <c r="A127" s="108" t="s">
        <v>337</v>
      </c>
      <c r="B127" s="109" t="s">
        <v>329</v>
      </c>
      <c r="C127" s="109" t="s">
        <v>223</v>
      </c>
      <c r="D127" s="109" t="s">
        <v>196</v>
      </c>
      <c r="E127" s="29" t="s">
        <v>338</v>
      </c>
      <c r="F127" s="64">
        <f>G127+H127</f>
        <v>1350</v>
      </c>
      <c r="G127" s="74">
        <f>G129</f>
        <v>1350</v>
      </c>
      <c r="H127" s="74"/>
      <c r="I127" s="74">
        <f>J127+K127</f>
        <v>1350</v>
      </c>
      <c r="J127" s="74">
        <f>J129</f>
        <v>1350</v>
      </c>
      <c r="K127" s="74"/>
      <c r="L127" s="65">
        <f>M127+N127</f>
        <v>1350</v>
      </c>
      <c r="M127" s="65">
        <f>M129</f>
        <v>1350</v>
      </c>
      <c r="N127" s="66"/>
      <c r="O127" s="68">
        <f>P127+Q127</f>
        <v>0</v>
      </c>
      <c r="P127" s="67">
        <f>M127-J127</f>
        <v>0</v>
      </c>
      <c r="Q127" s="78"/>
      <c r="R127" s="68">
        <f>S127+T127</f>
        <v>1350</v>
      </c>
      <c r="S127" s="65">
        <f>S129</f>
        <v>1350</v>
      </c>
      <c r="T127" s="65"/>
      <c r="U127" s="68">
        <f>V127+W127</f>
        <v>1350</v>
      </c>
      <c r="V127" s="65">
        <f>V129</f>
        <v>1350</v>
      </c>
      <c r="W127" s="75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133"/>
      <c r="FL127" s="133"/>
      <c r="FM127" s="133"/>
      <c r="FN127" s="133"/>
      <c r="FO127" s="133"/>
      <c r="FP127" s="133"/>
      <c r="FQ127" s="133"/>
      <c r="FR127" s="133"/>
      <c r="FS127" s="133"/>
      <c r="FT127" s="133"/>
      <c r="FU127" s="133"/>
      <c r="FV127" s="133"/>
      <c r="FW127" s="133"/>
      <c r="FX127" s="133"/>
      <c r="FY127" s="133"/>
      <c r="FZ127" s="133"/>
      <c r="GA127" s="133"/>
      <c r="GB127" s="133"/>
      <c r="GC127" s="133"/>
      <c r="GD127" s="133"/>
      <c r="GE127" s="133"/>
      <c r="GF127" s="133"/>
      <c r="GG127" s="133"/>
      <c r="GH127" s="133"/>
      <c r="GI127" s="133"/>
      <c r="GJ127" s="133"/>
      <c r="GK127" s="133"/>
      <c r="GL127" s="133"/>
      <c r="GM127" s="133"/>
      <c r="GN127" s="133"/>
      <c r="GO127" s="133"/>
      <c r="GP127" s="133"/>
      <c r="GQ127" s="133"/>
      <c r="GR127" s="133"/>
      <c r="GS127" s="133"/>
      <c r="GT127" s="133"/>
      <c r="GU127" s="133"/>
      <c r="GV127" s="133"/>
      <c r="GW127" s="133"/>
      <c r="GX127" s="133"/>
      <c r="GY127" s="133"/>
      <c r="GZ127" s="133"/>
      <c r="HA127" s="133"/>
      <c r="HB127" s="133"/>
      <c r="HC127" s="133"/>
      <c r="HD127" s="133"/>
      <c r="HE127" s="133"/>
      <c r="HF127" s="133"/>
      <c r="HG127" s="133"/>
      <c r="HH127" s="133"/>
      <c r="HI127" s="133"/>
      <c r="HJ127" s="133"/>
      <c r="HK127" s="133"/>
      <c r="HL127" s="133"/>
      <c r="HM127" s="133"/>
      <c r="HN127" s="133"/>
      <c r="HO127" s="133"/>
      <c r="HP127" s="133"/>
      <c r="HQ127" s="133"/>
      <c r="HR127" s="133"/>
      <c r="HS127" s="133"/>
      <c r="HT127" s="133"/>
      <c r="HU127" s="133"/>
      <c r="HV127" s="133"/>
      <c r="HW127" s="133"/>
      <c r="HX127" s="133"/>
      <c r="HY127" s="133"/>
      <c r="HZ127" s="133"/>
      <c r="IA127" s="133"/>
      <c r="IB127" s="133"/>
      <c r="IC127" s="133"/>
      <c r="ID127" s="133"/>
      <c r="IE127" s="133"/>
      <c r="IF127" s="133"/>
      <c r="IG127" s="133"/>
      <c r="IH127" s="133"/>
      <c r="II127" s="133"/>
      <c r="IJ127" s="133"/>
      <c r="IK127" s="133"/>
      <c r="IL127" s="133"/>
      <c r="IM127" s="133"/>
      <c r="IN127" s="133"/>
      <c r="IO127" s="133"/>
      <c r="IP127" s="133"/>
      <c r="IQ127" s="133"/>
      <c r="IR127" s="133"/>
      <c r="IS127" s="133"/>
      <c r="IT127" s="133"/>
      <c r="IU127" s="133"/>
    </row>
    <row r="128" spans="1:23" ht="12.75" customHeight="1">
      <c r="A128" s="108"/>
      <c r="B128" s="109"/>
      <c r="C128" s="109"/>
      <c r="D128" s="109"/>
      <c r="E128" s="13" t="s">
        <v>201</v>
      </c>
      <c r="F128" s="64"/>
      <c r="G128" s="79"/>
      <c r="H128" s="79"/>
      <c r="I128" s="74"/>
      <c r="J128" s="79"/>
      <c r="K128" s="79"/>
      <c r="L128" s="65"/>
      <c r="M128" s="66"/>
      <c r="N128" s="66"/>
      <c r="O128" s="68"/>
      <c r="P128" s="67"/>
      <c r="Q128" s="78"/>
      <c r="R128" s="69"/>
      <c r="S128" s="66"/>
      <c r="T128" s="66"/>
      <c r="U128" s="69"/>
      <c r="V128" s="66"/>
      <c r="W128" s="75"/>
    </row>
    <row r="129" spans="1:23" ht="12.75" customHeight="1">
      <c r="A129" s="108" t="s">
        <v>339</v>
      </c>
      <c r="B129" s="109" t="s">
        <v>329</v>
      </c>
      <c r="C129" s="109" t="s">
        <v>223</v>
      </c>
      <c r="D129" s="109" t="s">
        <v>199</v>
      </c>
      <c r="E129" s="13" t="s">
        <v>340</v>
      </c>
      <c r="F129" s="64">
        <f>G129+H129</f>
        <v>1350</v>
      </c>
      <c r="G129" s="79">
        <v>1350</v>
      </c>
      <c r="H129" s="79"/>
      <c r="I129" s="74">
        <f>J129+K129</f>
        <v>1350</v>
      </c>
      <c r="J129" s="79">
        <v>1350</v>
      </c>
      <c r="K129" s="79"/>
      <c r="L129" s="65">
        <f>M129+N129</f>
        <v>1350</v>
      </c>
      <c r="M129" s="66">
        <v>1350</v>
      </c>
      <c r="N129" s="66"/>
      <c r="O129" s="68">
        <f>P129+Q129</f>
        <v>0</v>
      </c>
      <c r="P129" s="67">
        <f>M129-J129</f>
        <v>0</v>
      </c>
      <c r="Q129" s="78"/>
      <c r="R129" s="69">
        <f>S129+T129</f>
        <v>1350</v>
      </c>
      <c r="S129" s="66">
        <v>1350</v>
      </c>
      <c r="T129" s="66"/>
      <c r="U129" s="69">
        <f>V129+W129</f>
        <v>1350</v>
      </c>
      <c r="V129" s="66">
        <v>1350</v>
      </c>
      <c r="W129" s="75"/>
    </row>
    <row r="130" spans="1:23" ht="12.75" customHeight="1">
      <c r="A130" s="108" t="s">
        <v>341</v>
      </c>
      <c r="B130" s="109" t="s">
        <v>329</v>
      </c>
      <c r="C130" s="109" t="s">
        <v>223</v>
      </c>
      <c r="D130" s="109" t="s">
        <v>223</v>
      </c>
      <c r="E130" s="13" t="s">
        <v>342</v>
      </c>
      <c r="F130" s="64"/>
      <c r="G130" s="79"/>
      <c r="H130" s="79"/>
      <c r="I130" s="74"/>
      <c r="J130" s="79"/>
      <c r="K130" s="79"/>
      <c r="L130" s="65"/>
      <c r="M130" s="66"/>
      <c r="N130" s="66"/>
      <c r="O130" s="68"/>
      <c r="P130" s="67"/>
      <c r="Q130" s="78"/>
      <c r="R130" s="69"/>
      <c r="S130" s="66"/>
      <c r="T130" s="66"/>
      <c r="U130" s="69"/>
      <c r="V130" s="66"/>
      <c r="W130" s="75"/>
    </row>
    <row r="131" spans="1:23" ht="12.75" customHeight="1">
      <c r="A131" s="108">
        <v>2940</v>
      </c>
      <c r="B131" s="109" t="s">
        <v>329</v>
      </c>
      <c r="C131" s="109">
        <v>4</v>
      </c>
      <c r="D131" s="109">
        <v>0</v>
      </c>
      <c r="E131" s="29" t="s">
        <v>580</v>
      </c>
      <c r="F131" s="64">
        <f>G131+H131</f>
        <v>10235</v>
      </c>
      <c r="G131" s="74">
        <f>G133</f>
        <v>10235</v>
      </c>
      <c r="H131" s="79"/>
      <c r="I131" s="74">
        <f>J131+K131</f>
        <v>15000</v>
      </c>
      <c r="J131" s="74">
        <v>15000</v>
      </c>
      <c r="K131" s="79"/>
      <c r="L131" s="65">
        <f>M131+N131</f>
        <v>17000</v>
      </c>
      <c r="M131" s="66">
        <f>M133</f>
        <v>17000</v>
      </c>
      <c r="N131" s="66"/>
      <c r="O131" s="68">
        <f>P131+Q131</f>
        <v>2000</v>
      </c>
      <c r="P131" s="67">
        <f>M131-J131</f>
        <v>2000</v>
      </c>
      <c r="Q131" s="78"/>
      <c r="R131" s="68">
        <f>S131+T131</f>
        <v>16000</v>
      </c>
      <c r="S131" s="65">
        <f>S133</f>
        <v>16000</v>
      </c>
      <c r="T131" s="65"/>
      <c r="U131" s="68">
        <f>V131+W131</f>
        <v>17000</v>
      </c>
      <c r="V131" s="65">
        <f>V133</f>
        <v>17000</v>
      </c>
      <c r="W131" s="75"/>
    </row>
    <row r="132" spans="1:23" ht="12.75" customHeight="1">
      <c r="A132" s="108"/>
      <c r="B132" s="109"/>
      <c r="C132" s="109"/>
      <c r="D132" s="109"/>
      <c r="E132" s="13" t="s">
        <v>201</v>
      </c>
      <c r="F132" s="64"/>
      <c r="G132" s="79"/>
      <c r="H132" s="79"/>
      <c r="I132" s="74"/>
      <c r="J132" s="74"/>
      <c r="K132" s="79"/>
      <c r="L132" s="65"/>
      <c r="M132" s="66"/>
      <c r="N132" s="66"/>
      <c r="O132" s="68"/>
      <c r="P132" s="67"/>
      <c r="Q132" s="78"/>
      <c r="R132" s="69"/>
      <c r="S132" s="66"/>
      <c r="T132" s="66"/>
      <c r="U132" s="69"/>
      <c r="V132" s="66"/>
      <c r="W132" s="75"/>
    </row>
    <row r="133" spans="1:23" ht="12.75" customHeight="1">
      <c r="A133" s="108">
        <v>2941</v>
      </c>
      <c r="B133" s="109" t="s">
        <v>329</v>
      </c>
      <c r="C133" s="109">
        <v>4</v>
      </c>
      <c r="D133" s="109">
        <v>1</v>
      </c>
      <c r="E133" s="13" t="s">
        <v>581</v>
      </c>
      <c r="F133" s="64">
        <f>G133+H133</f>
        <v>10235</v>
      </c>
      <c r="G133" s="79">
        <v>10235</v>
      </c>
      <c r="H133" s="79"/>
      <c r="I133" s="74">
        <f>J133+K133</f>
        <v>15000</v>
      </c>
      <c r="J133" s="79">
        <v>15000</v>
      </c>
      <c r="K133" s="79"/>
      <c r="L133" s="65">
        <f>M133+N133</f>
        <v>17000</v>
      </c>
      <c r="M133" s="66">
        <v>17000</v>
      </c>
      <c r="N133" s="66"/>
      <c r="O133" s="68">
        <f>P133+Q133</f>
        <v>2000</v>
      </c>
      <c r="P133" s="67">
        <f>M133-J133</f>
        <v>2000</v>
      </c>
      <c r="Q133" s="78"/>
      <c r="R133" s="69">
        <f>S133+T133</f>
        <v>16000</v>
      </c>
      <c r="S133" s="66">
        <v>16000</v>
      </c>
      <c r="T133" s="66"/>
      <c r="U133" s="69">
        <f>V133+W133</f>
        <v>17000</v>
      </c>
      <c r="V133" s="66">
        <v>17000</v>
      </c>
      <c r="W133" s="75"/>
    </row>
    <row r="134" spans="1:255" s="114" customFormat="1" ht="28.5" customHeight="1">
      <c r="A134" s="108" t="s">
        <v>343</v>
      </c>
      <c r="B134" s="109" t="s">
        <v>329</v>
      </c>
      <c r="C134" s="109" t="s">
        <v>212</v>
      </c>
      <c r="D134" s="109" t="s">
        <v>196</v>
      </c>
      <c r="E134" s="29" t="s">
        <v>344</v>
      </c>
      <c r="F134" s="64">
        <f>G134+H134</f>
        <v>110027.2</v>
      </c>
      <c r="G134" s="74">
        <f>G136</f>
        <v>110027.2</v>
      </c>
      <c r="H134" s="74"/>
      <c r="I134" s="74">
        <f>J134+K134</f>
        <v>227772</v>
      </c>
      <c r="J134" s="74">
        <f>J136</f>
        <v>227772</v>
      </c>
      <c r="K134" s="74"/>
      <c r="L134" s="65">
        <f>M134+N134</f>
        <v>218852</v>
      </c>
      <c r="M134" s="65">
        <f>M136</f>
        <v>218852</v>
      </c>
      <c r="N134" s="66"/>
      <c r="O134" s="68">
        <f>P134+Q134</f>
        <v>-8920</v>
      </c>
      <c r="P134" s="67">
        <f>M134-J134</f>
        <v>-8920</v>
      </c>
      <c r="Q134" s="78"/>
      <c r="R134" s="68">
        <f>S134+T134</f>
        <v>230500</v>
      </c>
      <c r="S134" s="65">
        <f>S136</f>
        <v>230500</v>
      </c>
      <c r="T134" s="65"/>
      <c r="U134" s="68">
        <f>V134+W134</f>
        <v>250700</v>
      </c>
      <c r="V134" s="65">
        <f>V136</f>
        <v>250700</v>
      </c>
      <c r="W134" s="75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GW134" s="133"/>
      <c r="GX134" s="133"/>
      <c r="GY134" s="133"/>
      <c r="GZ134" s="133"/>
      <c r="HA134" s="133"/>
      <c r="HB134" s="133"/>
      <c r="HC134" s="133"/>
      <c r="HD134" s="133"/>
      <c r="HE134" s="133"/>
      <c r="HF134" s="133"/>
      <c r="HG134" s="133"/>
      <c r="HH134" s="133"/>
      <c r="HI134" s="133"/>
      <c r="HJ134" s="133"/>
      <c r="HK134" s="133"/>
      <c r="HL134" s="133"/>
      <c r="HM134" s="133"/>
      <c r="HN134" s="133"/>
      <c r="HO134" s="133"/>
      <c r="HP134" s="133"/>
      <c r="HQ134" s="133"/>
      <c r="HR134" s="133"/>
      <c r="HS134" s="133"/>
      <c r="HT134" s="133"/>
      <c r="HU134" s="133"/>
      <c r="HV134" s="133"/>
      <c r="HW134" s="133"/>
      <c r="HX134" s="133"/>
      <c r="HY134" s="133"/>
      <c r="HZ134" s="133"/>
      <c r="IA134" s="133"/>
      <c r="IB134" s="133"/>
      <c r="IC134" s="133"/>
      <c r="ID134" s="133"/>
      <c r="IE134" s="133"/>
      <c r="IF134" s="133"/>
      <c r="IG134" s="133"/>
      <c r="IH134" s="133"/>
      <c r="II134" s="133"/>
      <c r="IJ134" s="133"/>
      <c r="IK134" s="133"/>
      <c r="IL134" s="133"/>
      <c r="IM134" s="133"/>
      <c r="IN134" s="133"/>
      <c r="IO134" s="133"/>
      <c r="IP134" s="133"/>
      <c r="IQ134" s="133"/>
      <c r="IR134" s="133"/>
      <c r="IS134" s="133"/>
      <c r="IT134" s="133"/>
      <c r="IU134" s="133"/>
    </row>
    <row r="135" spans="1:23" ht="12.75" customHeight="1">
      <c r="A135" s="108"/>
      <c r="B135" s="109"/>
      <c r="C135" s="109"/>
      <c r="D135" s="109"/>
      <c r="E135" s="13" t="s">
        <v>201</v>
      </c>
      <c r="F135" s="64"/>
      <c r="G135" s="79"/>
      <c r="H135" s="79"/>
      <c r="I135" s="74"/>
      <c r="J135" s="79"/>
      <c r="K135" s="79"/>
      <c r="L135" s="65"/>
      <c r="M135" s="66"/>
      <c r="N135" s="66"/>
      <c r="O135" s="68"/>
      <c r="P135" s="67"/>
      <c r="Q135" s="78"/>
      <c r="R135" s="69"/>
      <c r="S135" s="66"/>
      <c r="T135" s="66"/>
      <c r="U135" s="69"/>
      <c r="V135" s="66"/>
      <c r="W135" s="75"/>
    </row>
    <row r="136" spans="1:23" ht="12.75" customHeight="1">
      <c r="A136" s="108" t="s">
        <v>345</v>
      </c>
      <c r="B136" s="109" t="s">
        <v>329</v>
      </c>
      <c r="C136" s="109" t="s">
        <v>212</v>
      </c>
      <c r="D136" s="109" t="s">
        <v>199</v>
      </c>
      <c r="E136" s="13" t="s">
        <v>346</v>
      </c>
      <c r="F136" s="64">
        <f>G136+H136</f>
        <v>110027.2</v>
      </c>
      <c r="G136" s="79">
        <v>110027.2</v>
      </c>
      <c r="H136" s="79"/>
      <c r="I136" s="74">
        <f>J136+K136</f>
        <v>227772</v>
      </c>
      <c r="J136" s="79">
        <v>227772</v>
      </c>
      <c r="K136" s="79"/>
      <c r="L136" s="65">
        <f>M136+N136</f>
        <v>218852</v>
      </c>
      <c r="M136" s="66">
        <v>218852</v>
      </c>
      <c r="N136" s="66"/>
      <c r="O136" s="68">
        <f>P136+Q136</f>
        <v>-8920</v>
      </c>
      <c r="P136" s="67">
        <f>M136-J136</f>
        <v>-8920</v>
      </c>
      <c r="Q136" s="78"/>
      <c r="R136" s="69">
        <f>S136+T136</f>
        <v>230500</v>
      </c>
      <c r="S136" s="66">
        <v>230500</v>
      </c>
      <c r="T136" s="66"/>
      <c r="U136" s="69">
        <f>V136+W136</f>
        <v>250700</v>
      </c>
      <c r="V136" s="66">
        <v>250700</v>
      </c>
      <c r="W136" s="75"/>
    </row>
    <row r="137" spans="1:255" s="114" customFormat="1" ht="28.5" customHeight="1">
      <c r="A137" s="108" t="s">
        <v>347</v>
      </c>
      <c r="B137" s="109" t="s">
        <v>329</v>
      </c>
      <c r="C137" s="109" t="s">
        <v>216</v>
      </c>
      <c r="D137" s="109" t="s">
        <v>196</v>
      </c>
      <c r="E137" s="29" t="s">
        <v>348</v>
      </c>
      <c r="F137" s="64"/>
      <c r="G137" s="74"/>
      <c r="H137" s="74"/>
      <c r="I137" s="74"/>
      <c r="J137" s="74"/>
      <c r="K137" s="74"/>
      <c r="L137" s="65"/>
      <c r="M137" s="66"/>
      <c r="N137" s="66"/>
      <c r="O137" s="68"/>
      <c r="P137" s="67"/>
      <c r="Q137" s="78"/>
      <c r="R137" s="69"/>
      <c r="S137" s="66"/>
      <c r="T137" s="66"/>
      <c r="U137" s="69"/>
      <c r="V137" s="66"/>
      <c r="W137" s="75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3"/>
      <c r="CQ137" s="133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3"/>
      <c r="DE137" s="133"/>
      <c r="DF137" s="133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3"/>
      <c r="DQ137" s="133"/>
      <c r="DR137" s="133"/>
      <c r="DS137" s="133"/>
      <c r="DT137" s="133"/>
      <c r="DU137" s="133"/>
      <c r="DV137" s="133"/>
      <c r="DW137" s="133"/>
      <c r="DX137" s="133"/>
      <c r="DY137" s="133"/>
      <c r="DZ137" s="133"/>
      <c r="EA137" s="133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3"/>
      <c r="EL137" s="133"/>
      <c r="EM137" s="133"/>
      <c r="EN137" s="133"/>
      <c r="EO137" s="133"/>
      <c r="EP137" s="133"/>
      <c r="EQ137" s="133"/>
      <c r="ER137" s="133"/>
      <c r="ES137" s="133"/>
      <c r="ET137" s="133"/>
      <c r="EU137" s="133"/>
      <c r="EV137" s="133"/>
      <c r="EW137" s="133"/>
      <c r="EX137" s="133"/>
      <c r="EY137" s="133"/>
      <c r="EZ137" s="133"/>
      <c r="FA137" s="133"/>
      <c r="FB137" s="133"/>
      <c r="FC137" s="133"/>
      <c r="FD137" s="133"/>
      <c r="FE137" s="133"/>
      <c r="FF137" s="133"/>
      <c r="FG137" s="133"/>
      <c r="FH137" s="133"/>
      <c r="FI137" s="133"/>
      <c r="FJ137" s="133"/>
      <c r="FK137" s="133"/>
      <c r="FL137" s="133"/>
      <c r="FM137" s="133"/>
      <c r="FN137" s="133"/>
      <c r="FO137" s="133"/>
      <c r="FP137" s="133"/>
      <c r="FQ137" s="133"/>
      <c r="FR137" s="133"/>
      <c r="FS137" s="133"/>
      <c r="FT137" s="133"/>
      <c r="FU137" s="133"/>
      <c r="FV137" s="133"/>
      <c r="FW137" s="133"/>
      <c r="FX137" s="133"/>
      <c r="FY137" s="133"/>
      <c r="FZ137" s="133"/>
      <c r="GA137" s="133"/>
      <c r="GB137" s="133"/>
      <c r="GC137" s="133"/>
      <c r="GD137" s="133"/>
      <c r="GE137" s="133"/>
      <c r="GF137" s="133"/>
      <c r="GG137" s="133"/>
      <c r="GH137" s="133"/>
      <c r="GI137" s="133"/>
      <c r="GJ137" s="133"/>
      <c r="GK137" s="133"/>
      <c r="GL137" s="133"/>
      <c r="GM137" s="133"/>
      <c r="GN137" s="133"/>
      <c r="GO137" s="133"/>
      <c r="GP137" s="133"/>
      <c r="GQ137" s="133"/>
      <c r="GR137" s="133"/>
      <c r="GS137" s="133"/>
      <c r="GT137" s="133"/>
      <c r="GU137" s="133"/>
      <c r="GV137" s="133"/>
      <c r="GW137" s="133"/>
      <c r="GX137" s="133"/>
      <c r="GY137" s="133"/>
      <c r="GZ137" s="133"/>
      <c r="HA137" s="133"/>
      <c r="HB137" s="133"/>
      <c r="HC137" s="133"/>
      <c r="HD137" s="133"/>
      <c r="HE137" s="133"/>
      <c r="HF137" s="133"/>
      <c r="HG137" s="133"/>
      <c r="HH137" s="133"/>
      <c r="HI137" s="133"/>
      <c r="HJ137" s="133"/>
      <c r="HK137" s="133"/>
      <c r="HL137" s="133"/>
      <c r="HM137" s="133"/>
      <c r="HN137" s="133"/>
      <c r="HO137" s="133"/>
      <c r="HP137" s="133"/>
      <c r="HQ137" s="133"/>
      <c r="HR137" s="133"/>
      <c r="HS137" s="133"/>
      <c r="HT137" s="133"/>
      <c r="HU137" s="133"/>
      <c r="HV137" s="133"/>
      <c r="HW137" s="133"/>
      <c r="HX137" s="133"/>
      <c r="HY137" s="133"/>
      <c r="HZ137" s="133"/>
      <c r="IA137" s="133"/>
      <c r="IB137" s="133"/>
      <c r="IC137" s="133"/>
      <c r="ID137" s="133"/>
      <c r="IE137" s="133"/>
      <c r="IF137" s="133"/>
      <c r="IG137" s="133"/>
      <c r="IH137" s="133"/>
      <c r="II137" s="133"/>
      <c r="IJ137" s="133"/>
      <c r="IK137" s="133"/>
      <c r="IL137" s="133"/>
      <c r="IM137" s="133"/>
      <c r="IN137" s="133"/>
      <c r="IO137" s="133"/>
      <c r="IP137" s="133"/>
      <c r="IQ137" s="133"/>
      <c r="IR137" s="133"/>
      <c r="IS137" s="133"/>
      <c r="IT137" s="133"/>
      <c r="IU137" s="133"/>
    </row>
    <row r="138" spans="1:23" ht="12.75" customHeight="1">
      <c r="A138" s="108"/>
      <c r="B138" s="109"/>
      <c r="C138" s="109"/>
      <c r="D138" s="109"/>
      <c r="E138" s="13" t="s">
        <v>201</v>
      </c>
      <c r="F138" s="64"/>
      <c r="G138" s="79"/>
      <c r="H138" s="79"/>
      <c r="I138" s="79"/>
      <c r="J138" s="79"/>
      <c r="K138" s="79"/>
      <c r="L138" s="65"/>
      <c r="M138" s="66"/>
      <c r="N138" s="66"/>
      <c r="O138" s="68"/>
      <c r="P138" s="67"/>
      <c r="Q138" s="78"/>
      <c r="R138" s="69"/>
      <c r="S138" s="66"/>
      <c r="T138" s="66"/>
      <c r="U138" s="69"/>
      <c r="V138" s="66"/>
      <c r="W138" s="75"/>
    </row>
    <row r="139" spans="1:23" ht="12.75" customHeight="1">
      <c r="A139" s="108" t="s">
        <v>349</v>
      </c>
      <c r="B139" s="109" t="s">
        <v>329</v>
      </c>
      <c r="C139" s="109" t="s">
        <v>216</v>
      </c>
      <c r="D139" s="109" t="s">
        <v>199</v>
      </c>
      <c r="E139" s="13" t="s">
        <v>348</v>
      </c>
      <c r="F139" s="64"/>
      <c r="G139" s="79"/>
      <c r="H139" s="79"/>
      <c r="I139" s="79"/>
      <c r="J139" s="79"/>
      <c r="K139" s="79"/>
      <c r="L139" s="65"/>
      <c r="M139" s="66"/>
      <c r="N139" s="66"/>
      <c r="O139" s="68"/>
      <c r="P139" s="67"/>
      <c r="Q139" s="78"/>
      <c r="R139" s="69"/>
      <c r="S139" s="66"/>
      <c r="T139" s="66"/>
      <c r="U139" s="69"/>
      <c r="V139" s="66"/>
      <c r="W139" s="75"/>
    </row>
    <row r="140" spans="1:23" ht="12.75" customHeight="1">
      <c r="A140" s="108" t="s">
        <v>350</v>
      </c>
      <c r="B140" s="109" t="s">
        <v>351</v>
      </c>
      <c r="C140" s="109" t="s">
        <v>196</v>
      </c>
      <c r="D140" s="109" t="s">
        <v>196</v>
      </c>
      <c r="E140" s="28" t="s">
        <v>352</v>
      </c>
      <c r="F140" s="64">
        <f>G140+H140</f>
        <v>62788</v>
      </c>
      <c r="G140" s="72">
        <f>G148</f>
        <v>62788</v>
      </c>
      <c r="H140" s="72"/>
      <c r="I140" s="72">
        <f>J140+K140</f>
        <v>70000</v>
      </c>
      <c r="J140" s="72">
        <f>J148</f>
        <v>70000</v>
      </c>
      <c r="K140" s="72"/>
      <c r="L140" s="65">
        <f>M140+N140</f>
        <v>57500</v>
      </c>
      <c r="M140" s="65">
        <f>M148</f>
        <v>57500</v>
      </c>
      <c r="N140" s="66"/>
      <c r="O140" s="68">
        <f>P140+Q140</f>
        <v>-12500</v>
      </c>
      <c r="P140" s="67">
        <f>M140-J140</f>
        <v>-12500</v>
      </c>
      <c r="Q140" s="78"/>
      <c r="R140" s="68">
        <f>S140+T140</f>
        <v>73000</v>
      </c>
      <c r="S140" s="65">
        <f>S148</f>
        <v>73000</v>
      </c>
      <c r="T140" s="65"/>
      <c r="U140" s="68">
        <f>V140+W140</f>
        <v>77000</v>
      </c>
      <c r="V140" s="65">
        <f>V148</f>
        <v>77000</v>
      </c>
      <c r="W140" s="75"/>
    </row>
    <row r="141" spans="1:23" ht="12.75" customHeight="1">
      <c r="A141" s="108"/>
      <c r="B141" s="109"/>
      <c r="C141" s="109"/>
      <c r="D141" s="109"/>
      <c r="E141" s="13" t="s">
        <v>5</v>
      </c>
      <c r="F141" s="64"/>
      <c r="G141" s="79"/>
      <c r="H141" s="79"/>
      <c r="I141" s="79"/>
      <c r="J141" s="79"/>
      <c r="K141" s="79"/>
      <c r="L141" s="65"/>
      <c r="M141" s="66"/>
      <c r="N141" s="66"/>
      <c r="O141" s="68"/>
      <c r="P141" s="67"/>
      <c r="Q141" s="78"/>
      <c r="R141" s="69"/>
      <c r="S141" s="66"/>
      <c r="T141" s="66"/>
      <c r="U141" s="69"/>
      <c r="V141" s="66"/>
      <c r="W141" s="75"/>
    </row>
    <row r="142" spans="1:255" s="114" customFormat="1" ht="28.5" customHeight="1">
      <c r="A142" s="108" t="s">
        <v>353</v>
      </c>
      <c r="B142" s="109" t="s">
        <v>351</v>
      </c>
      <c r="C142" s="109" t="s">
        <v>205</v>
      </c>
      <c r="D142" s="109" t="s">
        <v>196</v>
      </c>
      <c r="E142" s="29" t="s">
        <v>354</v>
      </c>
      <c r="F142" s="64"/>
      <c r="G142" s="74"/>
      <c r="H142" s="74"/>
      <c r="I142" s="74"/>
      <c r="J142" s="74"/>
      <c r="K142" s="74"/>
      <c r="L142" s="65"/>
      <c r="M142" s="66"/>
      <c r="N142" s="66"/>
      <c r="O142" s="68"/>
      <c r="P142" s="67"/>
      <c r="Q142" s="78"/>
      <c r="R142" s="69"/>
      <c r="S142" s="66"/>
      <c r="T142" s="66"/>
      <c r="U142" s="69"/>
      <c r="V142" s="66"/>
      <c r="W142" s="75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3"/>
      <c r="DX142" s="133"/>
      <c r="DY142" s="133"/>
      <c r="DZ142" s="133"/>
      <c r="EA142" s="133"/>
      <c r="EB142" s="133"/>
      <c r="EC142" s="133"/>
      <c r="ED142" s="133"/>
      <c r="EE142" s="133"/>
      <c r="EF142" s="133"/>
      <c r="EG142" s="133"/>
      <c r="EH142" s="133"/>
      <c r="EI142" s="133"/>
      <c r="EJ142" s="133"/>
      <c r="EK142" s="133"/>
      <c r="EL142" s="133"/>
      <c r="EM142" s="133"/>
      <c r="EN142" s="133"/>
      <c r="EO142" s="133"/>
      <c r="EP142" s="133"/>
      <c r="EQ142" s="133"/>
      <c r="ER142" s="133"/>
      <c r="ES142" s="133"/>
      <c r="ET142" s="133"/>
      <c r="EU142" s="133"/>
      <c r="EV142" s="133"/>
      <c r="EW142" s="133"/>
      <c r="EX142" s="133"/>
      <c r="EY142" s="133"/>
      <c r="EZ142" s="133"/>
      <c r="FA142" s="133"/>
      <c r="FB142" s="133"/>
      <c r="FC142" s="133"/>
      <c r="FD142" s="133"/>
      <c r="FE142" s="133"/>
      <c r="FF142" s="133"/>
      <c r="FG142" s="133"/>
      <c r="FH142" s="133"/>
      <c r="FI142" s="133"/>
      <c r="FJ142" s="133"/>
      <c r="FK142" s="133"/>
      <c r="FL142" s="133"/>
      <c r="FM142" s="133"/>
      <c r="FN142" s="133"/>
      <c r="FO142" s="133"/>
      <c r="FP142" s="133"/>
      <c r="FQ142" s="133"/>
      <c r="FR142" s="133"/>
      <c r="FS142" s="133"/>
      <c r="FT142" s="133"/>
      <c r="FU142" s="133"/>
      <c r="FV142" s="133"/>
      <c r="FW142" s="133"/>
      <c r="FX142" s="133"/>
      <c r="FY142" s="133"/>
      <c r="FZ142" s="133"/>
      <c r="GA142" s="133"/>
      <c r="GB142" s="133"/>
      <c r="GC142" s="133"/>
      <c r="GD142" s="133"/>
      <c r="GE142" s="133"/>
      <c r="GF142" s="133"/>
      <c r="GG142" s="133"/>
      <c r="GH142" s="133"/>
      <c r="GI142" s="133"/>
      <c r="GJ142" s="133"/>
      <c r="GK142" s="133"/>
      <c r="GL142" s="133"/>
      <c r="GM142" s="133"/>
      <c r="GN142" s="133"/>
      <c r="GO142" s="133"/>
      <c r="GP142" s="133"/>
      <c r="GQ142" s="133"/>
      <c r="GR142" s="133"/>
      <c r="GS142" s="133"/>
      <c r="GT142" s="133"/>
      <c r="GU142" s="133"/>
      <c r="GV142" s="133"/>
      <c r="GW142" s="133"/>
      <c r="GX142" s="133"/>
      <c r="GY142" s="133"/>
      <c r="GZ142" s="133"/>
      <c r="HA142" s="133"/>
      <c r="HB142" s="133"/>
      <c r="HC142" s="133"/>
      <c r="HD142" s="133"/>
      <c r="HE142" s="133"/>
      <c r="HF142" s="133"/>
      <c r="HG142" s="133"/>
      <c r="HH142" s="133"/>
      <c r="HI142" s="133"/>
      <c r="HJ142" s="133"/>
      <c r="HK142" s="133"/>
      <c r="HL142" s="133"/>
      <c r="HM142" s="133"/>
      <c r="HN142" s="133"/>
      <c r="HO142" s="133"/>
      <c r="HP142" s="133"/>
      <c r="HQ142" s="133"/>
      <c r="HR142" s="133"/>
      <c r="HS142" s="133"/>
      <c r="HT142" s="133"/>
      <c r="HU142" s="133"/>
      <c r="HV142" s="133"/>
      <c r="HW142" s="133"/>
      <c r="HX142" s="133"/>
      <c r="HY142" s="133"/>
      <c r="HZ142" s="133"/>
      <c r="IA142" s="133"/>
      <c r="IB142" s="133"/>
      <c r="IC142" s="133"/>
      <c r="ID142" s="133"/>
      <c r="IE142" s="133"/>
      <c r="IF142" s="133"/>
      <c r="IG142" s="133"/>
      <c r="IH142" s="133"/>
      <c r="II142" s="133"/>
      <c r="IJ142" s="133"/>
      <c r="IK142" s="133"/>
      <c r="IL142" s="133"/>
      <c r="IM142" s="133"/>
      <c r="IN142" s="133"/>
      <c r="IO142" s="133"/>
      <c r="IP142" s="133"/>
      <c r="IQ142" s="133"/>
      <c r="IR142" s="133"/>
      <c r="IS142" s="133"/>
      <c r="IT142" s="133"/>
      <c r="IU142" s="133"/>
    </row>
    <row r="143" spans="1:23" ht="12.75" customHeight="1">
      <c r="A143" s="108"/>
      <c r="B143" s="109"/>
      <c r="C143" s="109"/>
      <c r="D143" s="109"/>
      <c r="E143" s="13" t="s">
        <v>201</v>
      </c>
      <c r="F143" s="64"/>
      <c r="G143" s="79"/>
      <c r="H143" s="79"/>
      <c r="I143" s="79"/>
      <c r="J143" s="79"/>
      <c r="K143" s="79"/>
      <c r="L143" s="65"/>
      <c r="M143" s="66"/>
      <c r="N143" s="66"/>
      <c r="O143" s="68"/>
      <c r="P143" s="67"/>
      <c r="Q143" s="78"/>
      <c r="R143" s="69"/>
      <c r="S143" s="66"/>
      <c r="T143" s="66"/>
      <c r="U143" s="69"/>
      <c r="V143" s="66"/>
      <c r="W143" s="75"/>
    </row>
    <row r="144" spans="1:23" ht="12.75" customHeight="1">
      <c r="A144" s="108" t="s">
        <v>355</v>
      </c>
      <c r="B144" s="109" t="s">
        <v>351</v>
      </c>
      <c r="C144" s="109" t="s">
        <v>205</v>
      </c>
      <c r="D144" s="109" t="s">
        <v>199</v>
      </c>
      <c r="E144" s="13" t="s">
        <v>354</v>
      </c>
      <c r="F144" s="64"/>
      <c r="G144" s="79"/>
      <c r="H144" s="79"/>
      <c r="I144" s="79"/>
      <c r="J144" s="79"/>
      <c r="K144" s="79"/>
      <c r="L144" s="65"/>
      <c r="M144" s="66"/>
      <c r="N144" s="66"/>
      <c r="O144" s="68"/>
      <c r="P144" s="67"/>
      <c r="Q144" s="78"/>
      <c r="R144" s="69"/>
      <c r="S144" s="66"/>
      <c r="T144" s="66"/>
      <c r="U144" s="69"/>
      <c r="V144" s="66"/>
      <c r="W144" s="75"/>
    </row>
    <row r="145" spans="1:255" s="114" customFormat="1" ht="28.5" customHeight="1">
      <c r="A145" s="108" t="s">
        <v>356</v>
      </c>
      <c r="B145" s="109" t="s">
        <v>351</v>
      </c>
      <c r="C145" s="109" t="s">
        <v>239</v>
      </c>
      <c r="D145" s="109" t="s">
        <v>196</v>
      </c>
      <c r="E145" s="29" t="s">
        <v>357</v>
      </c>
      <c r="F145" s="64"/>
      <c r="G145" s="74"/>
      <c r="H145" s="74"/>
      <c r="I145" s="74"/>
      <c r="J145" s="74"/>
      <c r="K145" s="74"/>
      <c r="L145" s="65"/>
      <c r="M145" s="66"/>
      <c r="N145" s="66"/>
      <c r="O145" s="68"/>
      <c r="P145" s="67"/>
      <c r="Q145" s="78"/>
      <c r="R145" s="69"/>
      <c r="S145" s="66"/>
      <c r="T145" s="66"/>
      <c r="U145" s="69"/>
      <c r="V145" s="66"/>
      <c r="W145" s="75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  <c r="EL145" s="133"/>
      <c r="EM145" s="133"/>
      <c r="EN145" s="133"/>
      <c r="EO145" s="133"/>
      <c r="EP145" s="133"/>
      <c r="EQ145" s="133"/>
      <c r="ER145" s="133"/>
      <c r="ES145" s="133"/>
      <c r="ET145" s="133"/>
      <c r="EU145" s="133"/>
      <c r="EV145" s="133"/>
      <c r="EW145" s="133"/>
      <c r="EX145" s="133"/>
      <c r="EY145" s="133"/>
      <c r="EZ145" s="133"/>
      <c r="FA145" s="133"/>
      <c r="FB145" s="133"/>
      <c r="FC145" s="133"/>
      <c r="FD145" s="133"/>
      <c r="FE145" s="133"/>
      <c r="FF145" s="133"/>
      <c r="FG145" s="133"/>
      <c r="FH145" s="133"/>
      <c r="FI145" s="133"/>
      <c r="FJ145" s="133"/>
      <c r="FK145" s="133"/>
      <c r="FL145" s="133"/>
      <c r="FM145" s="133"/>
      <c r="FN145" s="133"/>
      <c r="FO145" s="133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133"/>
      <c r="GD145" s="133"/>
      <c r="GE145" s="133"/>
      <c r="GF145" s="133"/>
      <c r="GG145" s="133"/>
      <c r="GH145" s="133"/>
      <c r="GI145" s="133"/>
      <c r="GJ145" s="133"/>
      <c r="GK145" s="133"/>
      <c r="GL145" s="133"/>
      <c r="GM145" s="133"/>
      <c r="GN145" s="133"/>
      <c r="GO145" s="133"/>
      <c r="GP145" s="133"/>
      <c r="GQ145" s="133"/>
      <c r="GR145" s="133"/>
      <c r="GS145" s="133"/>
      <c r="GT145" s="133"/>
      <c r="GU145" s="133"/>
      <c r="GV145" s="133"/>
      <c r="GW145" s="133"/>
      <c r="GX145" s="133"/>
      <c r="GY145" s="133"/>
      <c r="GZ145" s="133"/>
      <c r="HA145" s="133"/>
      <c r="HB145" s="133"/>
      <c r="HC145" s="133"/>
      <c r="HD145" s="133"/>
      <c r="HE145" s="133"/>
      <c r="HF145" s="133"/>
      <c r="HG145" s="133"/>
      <c r="HH145" s="133"/>
      <c r="HI145" s="133"/>
      <c r="HJ145" s="133"/>
      <c r="HK145" s="133"/>
      <c r="HL145" s="133"/>
      <c r="HM145" s="133"/>
      <c r="HN145" s="133"/>
      <c r="HO145" s="133"/>
      <c r="HP145" s="133"/>
      <c r="HQ145" s="133"/>
      <c r="HR145" s="133"/>
      <c r="HS145" s="133"/>
      <c r="HT145" s="133"/>
      <c r="HU145" s="133"/>
      <c r="HV145" s="133"/>
      <c r="HW145" s="133"/>
      <c r="HX145" s="133"/>
      <c r="HY145" s="133"/>
      <c r="HZ145" s="133"/>
      <c r="IA145" s="133"/>
      <c r="IB145" s="133"/>
      <c r="IC145" s="133"/>
      <c r="ID145" s="133"/>
      <c r="IE145" s="133"/>
      <c r="IF145" s="133"/>
      <c r="IG145" s="133"/>
      <c r="IH145" s="133"/>
      <c r="II145" s="133"/>
      <c r="IJ145" s="133"/>
      <c r="IK145" s="133"/>
      <c r="IL145" s="133"/>
      <c r="IM145" s="133"/>
      <c r="IN145" s="133"/>
      <c r="IO145" s="133"/>
      <c r="IP145" s="133"/>
      <c r="IQ145" s="133"/>
      <c r="IR145" s="133"/>
      <c r="IS145" s="133"/>
      <c r="IT145" s="133"/>
      <c r="IU145" s="133"/>
    </row>
    <row r="146" spans="1:23" ht="12.75" customHeight="1">
      <c r="A146" s="108"/>
      <c r="B146" s="109"/>
      <c r="C146" s="109"/>
      <c r="D146" s="109"/>
      <c r="E146" s="13" t="s">
        <v>201</v>
      </c>
      <c r="F146" s="64"/>
      <c r="G146" s="79"/>
      <c r="H146" s="79"/>
      <c r="I146" s="79"/>
      <c r="J146" s="79"/>
      <c r="K146" s="79"/>
      <c r="L146" s="65"/>
      <c r="M146" s="66"/>
      <c r="N146" s="66"/>
      <c r="O146" s="68"/>
      <c r="P146" s="67"/>
      <c r="Q146" s="78"/>
      <c r="R146" s="69"/>
      <c r="S146" s="66"/>
      <c r="T146" s="66"/>
      <c r="U146" s="69"/>
      <c r="V146" s="66"/>
      <c r="W146" s="75"/>
    </row>
    <row r="147" spans="1:23" ht="12.75" customHeight="1">
      <c r="A147" s="108" t="s">
        <v>358</v>
      </c>
      <c r="B147" s="109" t="s">
        <v>351</v>
      </c>
      <c r="C147" s="109" t="s">
        <v>239</v>
      </c>
      <c r="D147" s="109" t="s">
        <v>199</v>
      </c>
      <c r="E147" s="13" t="s">
        <v>357</v>
      </c>
      <c r="F147" s="64"/>
      <c r="G147" s="79"/>
      <c r="H147" s="79"/>
      <c r="I147" s="79"/>
      <c r="J147" s="79"/>
      <c r="K147" s="79"/>
      <c r="L147" s="65"/>
      <c r="M147" s="66"/>
      <c r="N147" s="66"/>
      <c r="O147" s="68"/>
      <c r="P147" s="67"/>
      <c r="Q147" s="78"/>
      <c r="R147" s="69"/>
      <c r="S147" s="66"/>
      <c r="T147" s="66"/>
      <c r="U147" s="69"/>
      <c r="V147" s="66"/>
      <c r="W147" s="75"/>
    </row>
    <row r="148" spans="1:255" s="114" customFormat="1" ht="28.5" customHeight="1">
      <c r="A148" s="108" t="s">
        <v>359</v>
      </c>
      <c r="B148" s="109" t="s">
        <v>351</v>
      </c>
      <c r="C148" s="109" t="s">
        <v>252</v>
      </c>
      <c r="D148" s="109" t="s">
        <v>196</v>
      </c>
      <c r="E148" s="29" t="s">
        <v>360</v>
      </c>
      <c r="F148" s="64">
        <f>G148+H148</f>
        <v>62788</v>
      </c>
      <c r="G148" s="74">
        <f>G150</f>
        <v>62788</v>
      </c>
      <c r="H148" s="74"/>
      <c r="I148" s="74">
        <f>J148+K148</f>
        <v>70000</v>
      </c>
      <c r="J148" s="74">
        <f>J150</f>
        <v>70000</v>
      </c>
      <c r="K148" s="74"/>
      <c r="L148" s="65">
        <f>M148+N148</f>
        <v>57500</v>
      </c>
      <c r="M148" s="65">
        <f>M150</f>
        <v>57500</v>
      </c>
      <c r="N148" s="66"/>
      <c r="O148" s="68">
        <f>P148+Q148</f>
        <v>-12500</v>
      </c>
      <c r="P148" s="67">
        <f>M148-J148</f>
        <v>-12500</v>
      </c>
      <c r="Q148" s="78"/>
      <c r="R148" s="68">
        <f>S148+T148</f>
        <v>73000</v>
      </c>
      <c r="S148" s="65">
        <f>S150</f>
        <v>73000</v>
      </c>
      <c r="T148" s="65"/>
      <c r="U148" s="68">
        <f>V148+W148</f>
        <v>77000</v>
      </c>
      <c r="V148" s="65">
        <f>V150</f>
        <v>77000</v>
      </c>
      <c r="W148" s="75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33"/>
      <c r="DN148" s="133"/>
      <c r="DO148" s="133"/>
      <c r="DP148" s="133"/>
      <c r="DQ148" s="133"/>
      <c r="DR148" s="133"/>
      <c r="DS148" s="133"/>
      <c r="DT148" s="133"/>
      <c r="DU148" s="133"/>
      <c r="DV148" s="133"/>
      <c r="DW148" s="133"/>
      <c r="DX148" s="133"/>
      <c r="DY148" s="133"/>
      <c r="DZ148" s="133"/>
      <c r="EA148" s="133"/>
      <c r="EB148" s="133"/>
      <c r="EC148" s="133"/>
      <c r="ED148" s="133"/>
      <c r="EE148" s="133"/>
      <c r="EF148" s="133"/>
      <c r="EG148" s="133"/>
      <c r="EH148" s="133"/>
      <c r="EI148" s="133"/>
      <c r="EJ148" s="133"/>
      <c r="EK148" s="133"/>
      <c r="EL148" s="133"/>
      <c r="EM148" s="133"/>
      <c r="EN148" s="133"/>
      <c r="EO148" s="133"/>
      <c r="EP148" s="133"/>
      <c r="EQ148" s="133"/>
      <c r="ER148" s="133"/>
      <c r="ES148" s="133"/>
      <c r="ET148" s="133"/>
      <c r="EU148" s="133"/>
      <c r="EV148" s="133"/>
      <c r="EW148" s="133"/>
      <c r="EX148" s="133"/>
      <c r="EY148" s="133"/>
      <c r="EZ148" s="133"/>
      <c r="FA148" s="133"/>
      <c r="FB148" s="133"/>
      <c r="FC148" s="133"/>
      <c r="FD148" s="133"/>
      <c r="FE148" s="133"/>
      <c r="FF148" s="133"/>
      <c r="FG148" s="133"/>
      <c r="FH148" s="133"/>
      <c r="FI148" s="133"/>
      <c r="FJ148" s="133"/>
      <c r="FK148" s="133"/>
      <c r="FL148" s="133"/>
      <c r="FM148" s="133"/>
      <c r="FN148" s="133"/>
      <c r="FO148" s="133"/>
      <c r="FP148" s="133"/>
      <c r="FQ148" s="133"/>
      <c r="FR148" s="133"/>
      <c r="FS148" s="133"/>
      <c r="FT148" s="133"/>
      <c r="FU148" s="133"/>
      <c r="FV148" s="133"/>
      <c r="FW148" s="133"/>
      <c r="FX148" s="133"/>
      <c r="FY148" s="133"/>
      <c r="FZ148" s="133"/>
      <c r="GA148" s="133"/>
      <c r="GB148" s="133"/>
      <c r="GC148" s="133"/>
      <c r="GD148" s="133"/>
      <c r="GE148" s="133"/>
      <c r="GF148" s="133"/>
      <c r="GG148" s="133"/>
      <c r="GH148" s="133"/>
      <c r="GI148" s="133"/>
      <c r="GJ148" s="133"/>
      <c r="GK148" s="133"/>
      <c r="GL148" s="133"/>
      <c r="GM148" s="133"/>
      <c r="GN148" s="133"/>
      <c r="GO148" s="133"/>
      <c r="GP148" s="133"/>
      <c r="GQ148" s="133"/>
      <c r="GR148" s="133"/>
      <c r="GS148" s="133"/>
      <c r="GT148" s="133"/>
      <c r="GU148" s="133"/>
      <c r="GV148" s="133"/>
      <c r="GW148" s="133"/>
      <c r="GX148" s="133"/>
      <c r="GY148" s="133"/>
      <c r="GZ148" s="133"/>
      <c r="HA148" s="133"/>
      <c r="HB148" s="133"/>
      <c r="HC148" s="133"/>
      <c r="HD148" s="133"/>
      <c r="HE148" s="133"/>
      <c r="HF148" s="133"/>
      <c r="HG148" s="133"/>
      <c r="HH148" s="133"/>
      <c r="HI148" s="133"/>
      <c r="HJ148" s="133"/>
      <c r="HK148" s="133"/>
      <c r="HL148" s="133"/>
      <c r="HM148" s="133"/>
      <c r="HN148" s="133"/>
      <c r="HO148" s="133"/>
      <c r="HP148" s="133"/>
      <c r="HQ148" s="133"/>
      <c r="HR148" s="133"/>
      <c r="HS148" s="133"/>
      <c r="HT148" s="133"/>
      <c r="HU148" s="133"/>
      <c r="HV148" s="133"/>
      <c r="HW148" s="133"/>
      <c r="HX148" s="133"/>
      <c r="HY148" s="133"/>
      <c r="HZ148" s="133"/>
      <c r="IA148" s="133"/>
      <c r="IB148" s="133"/>
      <c r="IC148" s="133"/>
      <c r="ID148" s="133"/>
      <c r="IE148" s="133"/>
      <c r="IF148" s="133"/>
      <c r="IG148" s="133"/>
      <c r="IH148" s="133"/>
      <c r="II148" s="133"/>
      <c r="IJ148" s="133"/>
      <c r="IK148" s="133"/>
      <c r="IL148" s="133"/>
      <c r="IM148" s="133"/>
      <c r="IN148" s="133"/>
      <c r="IO148" s="133"/>
      <c r="IP148" s="133"/>
      <c r="IQ148" s="133"/>
      <c r="IR148" s="133"/>
      <c r="IS148" s="133"/>
      <c r="IT148" s="133"/>
      <c r="IU148" s="133"/>
    </row>
    <row r="149" spans="1:23" ht="12.75" customHeight="1">
      <c r="A149" s="108"/>
      <c r="B149" s="109"/>
      <c r="C149" s="109"/>
      <c r="D149" s="109"/>
      <c r="E149" s="13" t="s">
        <v>201</v>
      </c>
      <c r="F149" s="64"/>
      <c r="G149" s="79"/>
      <c r="H149" s="79"/>
      <c r="I149" s="74"/>
      <c r="J149" s="79"/>
      <c r="K149" s="79"/>
      <c r="L149" s="65"/>
      <c r="M149" s="66"/>
      <c r="N149" s="66"/>
      <c r="O149" s="68"/>
      <c r="P149" s="67"/>
      <c r="Q149" s="78"/>
      <c r="R149" s="69"/>
      <c r="S149" s="66"/>
      <c r="T149" s="66"/>
      <c r="U149" s="69"/>
      <c r="V149" s="66"/>
      <c r="W149" s="75"/>
    </row>
    <row r="150" spans="1:23" ht="21.75" customHeight="1">
      <c r="A150" s="108" t="s">
        <v>361</v>
      </c>
      <c r="B150" s="109" t="s">
        <v>351</v>
      </c>
      <c r="C150" s="109" t="s">
        <v>252</v>
      </c>
      <c r="D150" s="109" t="s">
        <v>199</v>
      </c>
      <c r="E150" s="13" t="s">
        <v>360</v>
      </c>
      <c r="F150" s="64">
        <f>G150+H150</f>
        <v>62788</v>
      </c>
      <c r="G150" s="79">
        <v>62788</v>
      </c>
      <c r="H150" s="79"/>
      <c r="I150" s="74">
        <f>J150+K150</f>
        <v>70000</v>
      </c>
      <c r="J150" s="79">
        <v>70000</v>
      </c>
      <c r="K150" s="79"/>
      <c r="L150" s="65">
        <f>M150+N150</f>
        <v>57500</v>
      </c>
      <c r="M150" s="66">
        <v>57500</v>
      </c>
      <c r="N150" s="66"/>
      <c r="O150" s="68">
        <f>P150+Q150</f>
        <v>-12500</v>
      </c>
      <c r="P150" s="67">
        <f>M150-J150</f>
        <v>-12500</v>
      </c>
      <c r="Q150" s="78"/>
      <c r="R150" s="69">
        <f>S150+T150</f>
        <v>73000</v>
      </c>
      <c r="S150" s="66">
        <v>73000</v>
      </c>
      <c r="T150" s="66"/>
      <c r="U150" s="69">
        <f>V150+W150</f>
        <v>77000</v>
      </c>
      <c r="V150" s="66">
        <v>77000</v>
      </c>
      <c r="W150" s="75"/>
    </row>
    <row r="151" spans="1:255" s="114" customFormat="1" ht="28.5" customHeight="1">
      <c r="A151" s="108" t="s">
        <v>362</v>
      </c>
      <c r="B151" s="109" t="s">
        <v>351</v>
      </c>
      <c r="C151" s="109" t="s">
        <v>257</v>
      </c>
      <c r="D151" s="109" t="s">
        <v>196</v>
      </c>
      <c r="E151" s="29" t="s">
        <v>363</v>
      </c>
      <c r="F151" s="64"/>
      <c r="G151" s="74"/>
      <c r="H151" s="74"/>
      <c r="I151" s="74"/>
      <c r="J151" s="74"/>
      <c r="K151" s="74"/>
      <c r="L151" s="65"/>
      <c r="M151" s="66"/>
      <c r="N151" s="66"/>
      <c r="O151" s="68"/>
      <c r="P151" s="67"/>
      <c r="Q151" s="78"/>
      <c r="R151" s="69"/>
      <c r="S151" s="66"/>
      <c r="T151" s="66"/>
      <c r="U151" s="69"/>
      <c r="V151" s="66"/>
      <c r="W151" s="75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33"/>
      <c r="DN151" s="133"/>
      <c r="DO151" s="133"/>
      <c r="DP151" s="133"/>
      <c r="DQ151" s="133"/>
      <c r="DR151" s="133"/>
      <c r="DS151" s="133"/>
      <c r="DT151" s="133"/>
      <c r="DU151" s="133"/>
      <c r="DV151" s="133"/>
      <c r="DW151" s="133"/>
      <c r="DX151" s="133"/>
      <c r="DY151" s="133"/>
      <c r="DZ151" s="133"/>
      <c r="EA151" s="133"/>
      <c r="EB151" s="133"/>
      <c r="EC151" s="133"/>
      <c r="ED151" s="133"/>
      <c r="EE151" s="133"/>
      <c r="EF151" s="133"/>
      <c r="EG151" s="133"/>
      <c r="EH151" s="133"/>
      <c r="EI151" s="133"/>
      <c r="EJ151" s="133"/>
      <c r="EK151" s="133"/>
      <c r="EL151" s="133"/>
      <c r="EM151" s="133"/>
      <c r="EN151" s="133"/>
      <c r="EO151" s="133"/>
      <c r="EP151" s="133"/>
      <c r="EQ151" s="133"/>
      <c r="ER151" s="133"/>
      <c r="ES151" s="133"/>
      <c r="ET151" s="133"/>
      <c r="EU151" s="133"/>
      <c r="EV151" s="133"/>
      <c r="EW151" s="133"/>
      <c r="EX151" s="133"/>
      <c r="EY151" s="133"/>
      <c r="EZ151" s="133"/>
      <c r="FA151" s="133"/>
      <c r="FB151" s="133"/>
      <c r="FC151" s="133"/>
      <c r="FD151" s="133"/>
      <c r="FE151" s="133"/>
      <c r="FF151" s="133"/>
      <c r="FG151" s="133"/>
      <c r="FH151" s="133"/>
      <c r="FI151" s="133"/>
      <c r="FJ151" s="133"/>
      <c r="FK151" s="133"/>
      <c r="FL151" s="133"/>
      <c r="FM151" s="133"/>
      <c r="FN151" s="133"/>
      <c r="FO151" s="133"/>
      <c r="FP151" s="133"/>
      <c r="FQ151" s="133"/>
      <c r="FR151" s="133"/>
      <c r="FS151" s="133"/>
      <c r="FT151" s="133"/>
      <c r="FU151" s="133"/>
      <c r="FV151" s="133"/>
      <c r="FW151" s="133"/>
      <c r="FX151" s="133"/>
      <c r="FY151" s="133"/>
      <c r="FZ151" s="133"/>
      <c r="GA151" s="133"/>
      <c r="GB151" s="133"/>
      <c r="GC151" s="133"/>
      <c r="GD151" s="133"/>
      <c r="GE151" s="133"/>
      <c r="GF151" s="133"/>
      <c r="GG151" s="133"/>
      <c r="GH151" s="133"/>
      <c r="GI151" s="133"/>
      <c r="GJ151" s="133"/>
      <c r="GK151" s="133"/>
      <c r="GL151" s="133"/>
      <c r="GM151" s="133"/>
      <c r="GN151" s="133"/>
      <c r="GO151" s="133"/>
      <c r="GP151" s="133"/>
      <c r="GQ151" s="133"/>
      <c r="GR151" s="133"/>
      <c r="GS151" s="133"/>
      <c r="GT151" s="133"/>
      <c r="GU151" s="133"/>
      <c r="GV151" s="133"/>
      <c r="GW151" s="133"/>
      <c r="GX151" s="133"/>
      <c r="GY151" s="133"/>
      <c r="GZ151" s="133"/>
      <c r="HA151" s="133"/>
      <c r="HB151" s="133"/>
      <c r="HC151" s="133"/>
      <c r="HD151" s="133"/>
      <c r="HE151" s="133"/>
      <c r="HF151" s="133"/>
      <c r="HG151" s="133"/>
      <c r="HH151" s="133"/>
      <c r="HI151" s="133"/>
      <c r="HJ151" s="133"/>
      <c r="HK151" s="133"/>
      <c r="HL151" s="133"/>
      <c r="HM151" s="133"/>
      <c r="HN151" s="133"/>
      <c r="HO151" s="133"/>
      <c r="HP151" s="133"/>
      <c r="HQ151" s="133"/>
      <c r="HR151" s="133"/>
      <c r="HS151" s="133"/>
      <c r="HT151" s="133"/>
      <c r="HU151" s="133"/>
      <c r="HV151" s="133"/>
      <c r="HW151" s="133"/>
      <c r="HX151" s="133"/>
      <c r="HY151" s="133"/>
      <c r="HZ151" s="133"/>
      <c r="IA151" s="133"/>
      <c r="IB151" s="133"/>
      <c r="IC151" s="133"/>
      <c r="ID151" s="133"/>
      <c r="IE151" s="133"/>
      <c r="IF151" s="133"/>
      <c r="IG151" s="133"/>
      <c r="IH151" s="133"/>
      <c r="II151" s="133"/>
      <c r="IJ151" s="133"/>
      <c r="IK151" s="133"/>
      <c r="IL151" s="133"/>
      <c r="IM151" s="133"/>
      <c r="IN151" s="133"/>
      <c r="IO151" s="133"/>
      <c r="IP151" s="133"/>
      <c r="IQ151" s="133"/>
      <c r="IR151" s="133"/>
      <c r="IS151" s="133"/>
      <c r="IT151" s="133"/>
      <c r="IU151" s="133"/>
    </row>
    <row r="152" spans="1:23" ht="22.5" customHeight="1">
      <c r="A152" s="108"/>
      <c r="B152" s="109"/>
      <c r="C152" s="109"/>
      <c r="D152" s="109"/>
      <c r="E152" s="13" t="s">
        <v>201</v>
      </c>
      <c r="F152" s="64"/>
      <c r="G152" s="79"/>
      <c r="H152" s="79"/>
      <c r="I152" s="74"/>
      <c r="J152" s="79"/>
      <c r="K152" s="79"/>
      <c r="L152" s="65"/>
      <c r="M152" s="66"/>
      <c r="N152" s="66"/>
      <c r="O152" s="68"/>
      <c r="P152" s="67"/>
      <c r="Q152" s="78"/>
      <c r="R152" s="69"/>
      <c r="S152" s="66"/>
      <c r="T152" s="66"/>
      <c r="U152" s="69"/>
      <c r="V152" s="66"/>
      <c r="W152" s="75"/>
    </row>
    <row r="153" spans="1:23" ht="12.75" customHeight="1">
      <c r="A153" s="108" t="s">
        <v>364</v>
      </c>
      <c r="B153" s="109" t="s">
        <v>351</v>
      </c>
      <c r="C153" s="109" t="s">
        <v>257</v>
      </c>
      <c r="D153" s="109" t="s">
        <v>223</v>
      </c>
      <c r="E153" s="13" t="s">
        <v>365</v>
      </c>
      <c r="F153" s="64"/>
      <c r="G153" s="79"/>
      <c r="H153" s="79"/>
      <c r="I153" s="74"/>
      <c r="J153" s="79"/>
      <c r="K153" s="79"/>
      <c r="L153" s="65"/>
      <c r="M153" s="66"/>
      <c r="N153" s="66"/>
      <c r="O153" s="68"/>
      <c r="P153" s="67"/>
      <c r="Q153" s="78"/>
      <c r="R153" s="69"/>
      <c r="S153" s="66"/>
      <c r="T153" s="66"/>
      <c r="U153" s="69"/>
      <c r="V153" s="66"/>
      <c r="W153" s="75"/>
    </row>
    <row r="154" spans="1:23" ht="24.75" customHeight="1">
      <c r="A154" s="108" t="s">
        <v>366</v>
      </c>
      <c r="B154" s="109" t="s">
        <v>367</v>
      </c>
      <c r="C154" s="109" t="s">
        <v>196</v>
      </c>
      <c r="D154" s="109" t="s">
        <v>196</v>
      </c>
      <c r="E154" s="28" t="s">
        <v>368</v>
      </c>
      <c r="F154" s="64"/>
      <c r="G154" s="72"/>
      <c r="H154" s="72"/>
      <c r="I154" s="74">
        <f>J154+K154</f>
        <v>50098</v>
      </c>
      <c r="J154" s="72">
        <f>J156</f>
        <v>50098</v>
      </c>
      <c r="K154" s="72"/>
      <c r="L154" s="65">
        <f>M154+N154</f>
        <v>50000</v>
      </c>
      <c r="M154" s="65">
        <f>M156</f>
        <v>50000</v>
      </c>
      <c r="N154" s="66"/>
      <c r="O154" s="67">
        <f>P154+Q154</f>
        <v>-98</v>
      </c>
      <c r="P154" s="67">
        <f>M154-J154</f>
        <v>-98</v>
      </c>
      <c r="Q154" s="78"/>
      <c r="R154" s="68">
        <f>S154+T154</f>
        <v>50000</v>
      </c>
      <c r="S154" s="65">
        <f>S156</f>
        <v>50000</v>
      </c>
      <c r="T154" s="65"/>
      <c r="U154" s="68">
        <f>V154+W154</f>
        <v>80000</v>
      </c>
      <c r="V154" s="65">
        <f>V156</f>
        <v>80000</v>
      </c>
      <c r="W154" s="75"/>
    </row>
    <row r="155" spans="1:23" ht="15.75" customHeight="1">
      <c r="A155" s="108"/>
      <c r="B155" s="109"/>
      <c r="C155" s="109"/>
      <c r="D155" s="109"/>
      <c r="E155" s="13" t="s">
        <v>5</v>
      </c>
      <c r="F155" s="64"/>
      <c r="G155" s="79"/>
      <c r="H155" s="79"/>
      <c r="I155" s="74"/>
      <c r="J155" s="79"/>
      <c r="K155" s="79"/>
      <c r="L155" s="65"/>
      <c r="M155" s="65"/>
      <c r="N155" s="66"/>
      <c r="O155" s="67"/>
      <c r="P155" s="67"/>
      <c r="Q155" s="78"/>
      <c r="R155" s="69"/>
      <c r="S155" s="66"/>
      <c r="T155" s="66"/>
      <c r="U155" s="69"/>
      <c r="V155" s="66"/>
      <c r="W155" s="75"/>
    </row>
    <row r="156" spans="1:255" s="114" customFormat="1" ht="29.25" customHeight="1">
      <c r="A156" s="108" t="s">
        <v>369</v>
      </c>
      <c r="B156" s="109" t="s">
        <v>367</v>
      </c>
      <c r="C156" s="109" t="s">
        <v>199</v>
      </c>
      <c r="D156" s="109" t="s">
        <v>196</v>
      </c>
      <c r="E156" s="29" t="s">
        <v>370</v>
      </c>
      <c r="F156" s="64"/>
      <c r="G156" s="74"/>
      <c r="H156" s="74"/>
      <c r="I156" s="74">
        <f>J156+K156</f>
        <v>50098</v>
      </c>
      <c r="J156" s="74">
        <f>J158</f>
        <v>50098</v>
      </c>
      <c r="K156" s="74"/>
      <c r="L156" s="65">
        <f>M156+N156</f>
        <v>50000</v>
      </c>
      <c r="M156" s="65">
        <f>M158</f>
        <v>50000</v>
      </c>
      <c r="N156" s="66"/>
      <c r="O156" s="67">
        <f>P156+Q156</f>
        <v>-98</v>
      </c>
      <c r="P156" s="67">
        <f>M156-J156</f>
        <v>-98</v>
      </c>
      <c r="Q156" s="78"/>
      <c r="R156" s="68">
        <f>S156+T156</f>
        <v>50000</v>
      </c>
      <c r="S156" s="65">
        <f>S158</f>
        <v>50000</v>
      </c>
      <c r="T156" s="65"/>
      <c r="U156" s="68">
        <f>V156+W156</f>
        <v>80000</v>
      </c>
      <c r="V156" s="65">
        <f>V158</f>
        <v>80000</v>
      </c>
      <c r="W156" s="75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3"/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3"/>
      <c r="DE156" s="133"/>
      <c r="DF156" s="133"/>
      <c r="DG156" s="133"/>
      <c r="DH156" s="133"/>
      <c r="DI156" s="133"/>
      <c r="DJ156" s="133"/>
      <c r="DK156" s="133"/>
      <c r="DL156" s="133"/>
      <c r="DM156" s="133"/>
      <c r="DN156" s="133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  <c r="EE156" s="133"/>
      <c r="EF156" s="133"/>
      <c r="EG156" s="133"/>
      <c r="EH156" s="133"/>
      <c r="EI156" s="133"/>
      <c r="EJ156" s="133"/>
      <c r="EK156" s="133"/>
      <c r="EL156" s="133"/>
      <c r="EM156" s="133"/>
      <c r="EN156" s="133"/>
      <c r="EO156" s="133"/>
      <c r="EP156" s="133"/>
      <c r="EQ156" s="133"/>
      <c r="ER156" s="133"/>
      <c r="ES156" s="133"/>
      <c r="ET156" s="133"/>
      <c r="EU156" s="133"/>
      <c r="EV156" s="133"/>
      <c r="EW156" s="133"/>
      <c r="EX156" s="133"/>
      <c r="EY156" s="133"/>
      <c r="EZ156" s="133"/>
      <c r="FA156" s="133"/>
      <c r="FB156" s="133"/>
      <c r="FC156" s="133"/>
      <c r="FD156" s="133"/>
      <c r="FE156" s="133"/>
      <c r="FF156" s="133"/>
      <c r="FG156" s="133"/>
      <c r="FH156" s="133"/>
      <c r="FI156" s="133"/>
      <c r="FJ156" s="133"/>
      <c r="FK156" s="133"/>
      <c r="FL156" s="133"/>
      <c r="FM156" s="133"/>
      <c r="FN156" s="133"/>
      <c r="FO156" s="133"/>
      <c r="FP156" s="133"/>
      <c r="FQ156" s="133"/>
      <c r="FR156" s="133"/>
      <c r="FS156" s="133"/>
      <c r="FT156" s="133"/>
      <c r="FU156" s="133"/>
      <c r="FV156" s="133"/>
      <c r="FW156" s="133"/>
      <c r="FX156" s="133"/>
      <c r="FY156" s="133"/>
      <c r="FZ156" s="133"/>
      <c r="GA156" s="133"/>
      <c r="GB156" s="133"/>
      <c r="GC156" s="133"/>
      <c r="GD156" s="133"/>
      <c r="GE156" s="133"/>
      <c r="GF156" s="133"/>
      <c r="GG156" s="133"/>
      <c r="GH156" s="133"/>
      <c r="GI156" s="133"/>
      <c r="GJ156" s="133"/>
      <c r="GK156" s="133"/>
      <c r="GL156" s="133"/>
      <c r="GM156" s="133"/>
      <c r="GN156" s="133"/>
      <c r="GO156" s="133"/>
      <c r="GP156" s="133"/>
      <c r="GQ156" s="133"/>
      <c r="GR156" s="133"/>
      <c r="GS156" s="133"/>
      <c r="GT156" s="133"/>
      <c r="GU156" s="133"/>
      <c r="GV156" s="133"/>
      <c r="GW156" s="133"/>
      <c r="GX156" s="133"/>
      <c r="GY156" s="133"/>
      <c r="GZ156" s="133"/>
      <c r="HA156" s="133"/>
      <c r="HB156" s="133"/>
      <c r="HC156" s="133"/>
      <c r="HD156" s="133"/>
      <c r="HE156" s="133"/>
      <c r="HF156" s="133"/>
      <c r="HG156" s="133"/>
      <c r="HH156" s="133"/>
      <c r="HI156" s="133"/>
      <c r="HJ156" s="133"/>
      <c r="HK156" s="133"/>
      <c r="HL156" s="133"/>
      <c r="HM156" s="133"/>
      <c r="HN156" s="133"/>
      <c r="HO156" s="133"/>
      <c r="HP156" s="133"/>
      <c r="HQ156" s="133"/>
      <c r="HR156" s="133"/>
      <c r="HS156" s="133"/>
      <c r="HT156" s="133"/>
      <c r="HU156" s="133"/>
      <c r="HV156" s="133"/>
      <c r="HW156" s="133"/>
      <c r="HX156" s="133"/>
      <c r="HY156" s="133"/>
      <c r="HZ156" s="133"/>
      <c r="IA156" s="133"/>
      <c r="IB156" s="133"/>
      <c r="IC156" s="133"/>
      <c r="ID156" s="133"/>
      <c r="IE156" s="133"/>
      <c r="IF156" s="133"/>
      <c r="IG156" s="133"/>
      <c r="IH156" s="133"/>
      <c r="II156" s="133"/>
      <c r="IJ156" s="133"/>
      <c r="IK156" s="133"/>
      <c r="IL156" s="133"/>
      <c r="IM156" s="133"/>
      <c r="IN156" s="133"/>
      <c r="IO156" s="133"/>
      <c r="IP156" s="133"/>
      <c r="IQ156" s="133"/>
      <c r="IR156" s="133"/>
      <c r="IS156" s="133"/>
      <c r="IT156" s="133"/>
      <c r="IU156" s="133"/>
    </row>
    <row r="157" spans="1:23" ht="18.75" customHeight="1">
      <c r="A157" s="108"/>
      <c r="B157" s="109"/>
      <c r="C157" s="109"/>
      <c r="D157" s="109"/>
      <c r="E157" s="13" t="s">
        <v>201</v>
      </c>
      <c r="F157" s="64"/>
      <c r="G157" s="79"/>
      <c r="H157" s="79"/>
      <c r="I157" s="74"/>
      <c r="J157" s="79"/>
      <c r="K157" s="79"/>
      <c r="L157" s="65"/>
      <c r="M157" s="66"/>
      <c r="N157" s="66"/>
      <c r="O157" s="67"/>
      <c r="P157" s="67"/>
      <c r="Q157" s="78"/>
      <c r="R157" s="69"/>
      <c r="S157" s="66"/>
      <c r="T157" s="66"/>
      <c r="U157" s="69"/>
      <c r="V157" s="66"/>
      <c r="W157" s="75"/>
    </row>
    <row r="158" spans="1:23" ht="23.25" customHeight="1" thickBot="1">
      <c r="A158" s="136" t="s">
        <v>371</v>
      </c>
      <c r="B158" s="137" t="s">
        <v>367</v>
      </c>
      <c r="C158" s="137" t="s">
        <v>199</v>
      </c>
      <c r="D158" s="137" t="s">
        <v>223</v>
      </c>
      <c r="E158" s="138" t="s">
        <v>372</v>
      </c>
      <c r="F158" s="64"/>
      <c r="G158" s="139"/>
      <c r="H158" s="139"/>
      <c r="I158" s="139"/>
      <c r="J158" s="139">
        <v>50098</v>
      </c>
      <c r="K158" s="139"/>
      <c r="L158" s="65">
        <f>M158+N158</f>
        <v>50000</v>
      </c>
      <c r="M158" s="140">
        <v>50000</v>
      </c>
      <c r="N158" s="140"/>
      <c r="O158" s="67">
        <f>P158+Q158</f>
        <v>-98</v>
      </c>
      <c r="P158" s="67">
        <f>M158-J158</f>
        <v>-98</v>
      </c>
      <c r="Q158" s="78"/>
      <c r="R158" s="69">
        <f>S158+T158</f>
        <v>50000</v>
      </c>
      <c r="S158" s="140">
        <v>50000</v>
      </c>
      <c r="T158" s="140"/>
      <c r="U158" s="69">
        <f>V158+W158</f>
        <v>80000</v>
      </c>
      <c r="V158" s="140">
        <v>80000</v>
      </c>
      <c r="W158" s="141"/>
    </row>
  </sheetData>
  <sheetProtection/>
  <mergeCells count="26">
    <mergeCell ref="U8:U9"/>
    <mergeCell ref="V8:W8"/>
    <mergeCell ref="L8:L9"/>
    <mergeCell ref="M8:N8"/>
    <mergeCell ref="P8:Q8"/>
    <mergeCell ref="O8:O9"/>
    <mergeCell ref="U7:W7"/>
    <mergeCell ref="O7:Q7"/>
    <mergeCell ref="G8:H8"/>
    <mergeCell ref="L7:N7"/>
    <mergeCell ref="I7:K7"/>
    <mergeCell ref="F8:F9"/>
    <mergeCell ref="I8:I9"/>
    <mergeCell ref="J8:K8"/>
    <mergeCell ref="R8:R9"/>
    <mergeCell ref="S8:T8"/>
    <mergeCell ref="V2:W2"/>
    <mergeCell ref="V3:W3"/>
    <mergeCell ref="A5:W5"/>
    <mergeCell ref="A7:A9"/>
    <mergeCell ref="B7:B9"/>
    <mergeCell ref="C7:C9"/>
    <mergeCell ref="D7:D9"/>
    <mergeCell ref="E7:E9"/>
    <mergeCell ref="F7:H7"/>
    <mergeCell ref="R7:T7"/>
  </mergeCells>
  <printOptions/>
  <pageMargins left="0.25" right="0.25" top="0.75" bottom="0.75" header="0.3" footer="0.3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7"/>
  <sheetViews>
    <sheetView zoomScale="110" zoomScaleNormal="110" zoomScalePageLayoutView="0" workbookViewId="0" topLeftCell="D1">
      <selection activeCell="W2" sqref="W2"/>
    </sheetView>
  </sheetViews>
  <sheetFormatPr defaultColWidth="9.140625" defaultRowHeight="12"/>
  <cols>
    <col min="1" max="1" width="11.28125" style="2" customWidth="1"/>
    <col min="2" max="2" width="52.00390625" style="3" customWidth="1"/>
    <col min="3" max="3" width="6.421875" style="2" customWidth="1"/>
    <col min="4" max="4" width="15.00390625" style="2" customWidth="1"/>
    <col min="5" max="5" width="12.7109375" style="2" customWidth="1"/>
    <col min="6" max="6" width="14.28125" style="2" customWidth="1"/>
    <col min="7" max="7" width="14.8515625" style="2" customWidth="1"/>
    <col min="8" max="8" width="14.28125" style="2" customWidth="1"/>
    <col min="9" max="9" width="15.8515625" style="2" customWidth="1"/>
    <col min="10" max="10" width="14.421875" style="1" customWidth="1"/>
    <col min="11" max="11" width="15.00390625" style="1" customWidth="1"/>
    <col min="12" max="12" width="15.140625" style="1" customWidth="1"/>
    <col min="13" max="13" width="14.00390625" style="1" customWidth="1"/>
    <col min="14" max="14" width="12.28125" style="1" customWidth="1"/>
    <col min="15" max="15" width="14.140625" style="1" customWidth="1"/>
    <col min="16" max="16" width="15.140625" style="1" customWidth="1"/>
    <col min="17" max="18" width="14.28125" style="1" customWidth="1"/>
    <col min="19" max="19" width="15.140625" style="1" customWidth="1"/>
    <col min="20" max="20" width="14.421875" style="1" customWidth="1"/>
    <col min="21" max="21" width="13.00390625" style="1" customWidth="1"/>
  </cols>
  <sheetData>
    <row r="1" spans="20:21" ht="108.75" customHeight="1">
      <c r="T1" s="191" t="s">
        <v>634</v>
      </c>
      <c r="U1" s="191"/>
    </row>
    <row r="2" spans="1:21" ht="84.75" customHeight="1">
      <c r="A2" s="20"/>
      <c r="B2" s="21"/>
      <c r="C2" s="20"/>
      <c r="D2" s="20"/>
      <c r="E2" s="20"/>
      <c r="F2" s="20"/>
      <c r="G2" s="20"/>
      <c r="H2" s="20"/>
      <c r="I2" s="20"/>
      <c r="J2" s="22"/>
      <c r="K2" s="22"/>
      <c r="L2" s="30"/>
      <c r="M2" s="30"/>
      <c r="N2" s="30"/>
      <c r="O2" s="30"/>
      <c r="P2" s="22"/>
      <c r="Q2" s="22"/>
      <c r="R2" s="30"/>
      <c r="S2" s="22"/>
      <c r="T2" s="191" t="s">
        <v>635</v>
      </c>
      <c r="U2" s="191"/>
    </row>
    <row r="3" spans="1:21" ht="42.75" customHeight="1">
      <c r="A3" s="192" t="s">
        <v>568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0" ht="18.75" customHeight="1">
      <c r="A4" s="20"/>
      <c r="B4" s="21"/>
      <c r="C4" s="20"/>
      <c r="D4" s="20"/>
      <c r="E4" s="20"/>
      <c r="F4" s="20"/>
      <c r="G4" s="20"/>
      <c r="H4" s="20"/>
      <c r="I4" s="20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1" ht="23.25" customHeight="1">
      <c r="A5" s="166" t="s">
        <v>1</v>
      </c>
      <c r="B5" s="193" t="s">
        <v>373</v>
      </c>
      <c r="C5" s="166" t="s">
        <v>374</v>
      </c>
      <c r="D5" s="194" t="s">
        <v>570</v>
      </c>
      <c r="E5" s="194"/>
      <c r="F5" s="194"/>
      <c r="G5" s="194" t="s">
        <v>571</v>
      </c>
      <c r="H5" s="194"/>
      <c r="I5" s="194"/>
      <c r="J5" s="194" t="s">
        <v>184</v>
      </c>
      <c r="K5" s="194"/>
      <c r="L5" s="194"/>
      <c r="M5" s="195" t="s">
        <v>572</v>
      </c>
      <c r="N5" s="195"/>
      <c r="O5" s="195"/>
      <c r="P5" s="194" t="s">
        <v>185</v>
      </c>
      <c r="Q5" s="194"/>
      <c r="R5" s="194"/>
      <c r="S5" s="194" t="s">
        <v>186</v>
      </c>
      <c r="T5" s="194"/>
      <c r="U5" s="194"/>
    </row>
    <row r="6" spans="1:21" ht="20.25" customHeight="1">
      <c r="A6" s="166"/>
      <c r="B6" s="193"/>
      <c r="C6" s="166"/>
      <c r="D6" s="162" t="s">
        <v>4</v>
      </c>
      <c r="E6" s="162" t="s">
        <v>5</v>
      </c>
      <c r="F6" s="162"/>
      <c r="G6" s="162" t="s">
        <v>4</v>
      </c>
      <c r="H6" s="162" t="s">
        <v>5</v>
      </c>
      <c r="I6" s="162"/>
      <c r="J6" s="162" t="s">
        <v>4</v>
      </c>
      <c r="K6" s="162" t="s">
        <v>5</v>
      </c>
      <c r="L6" s="162"/>
      <c r="M6" s="162" t="s">
        <v>4</v>
      </c>
      <c r="N6" s="162" t="s">
        <v>5</v>
      </c>
      <c r="O6" s="162"/>
      <c r="P6" s="162" t="s">
        <v>4</v>
      </c>
      <c r="Q6" s="162" t="s">
        <v>5</v>
      </c>
      <c r="R6" s="162"/>
      <c r="S6" s="162" t="s">
        <v>4</v>
      </c>
      <c r="T6" s="162" t="s">
        <v>5</v>
      </c>
      <c r="U6" s="162"/>
    </row>
    <row r="7" spans="1:21" ht="34.5" customHeight="1">
      <c r="A7" s="166"/>
      <c r="B7" s="193"/>
      <c r="C7" s="166"/>
      <c r="D7" s="162"/>
      <c r="E7" s="10" t="s">
        <v>6</v>
      </c>
      <c r="F7" s="10" t="s">
        <v>7</v>
      </c>
      <c r="G7" s="162"/>
      <c r="H7" s="10" t="s">
        <v>6</v>
      </c>
      <c r="I7" s="10" t="s">
        <v>7</v>
      </c>
      <c r="J7" s="162"/>
      <c r="K7" s="10" t="s">
        <v>6</v>
      </c>
      <c r="L7" s="10" t="s">
        <v>7</v>
      </c>
      <c r="M7" s="162"/>
      <c r="N7" s="10" t="s">
        <v>6</v>
      </c>
      <c r="O7" s="10" t="s">
        <v>7</v>
      </c>
      <c r="P7" s="162"/>
      <c r="Q7" s="10" t="s">
        <v>6</v>
      </c>
      <c r="R7" s="10" t="s">
        <v>7</v>
      </c>
      <c r="S7" s="162"/>
      <c r="T7" s="10" t="s">
        <v>6</v>
      </c>
      <c r="U7" s="10" t="s">
        <v>7</v>
      </c>
    </row>
    <row r="8" spans="1:21" ht="16.5" customHeight="1">
      <c r="A8" s="8">
        <v>1</v>
      </c>
      <c r="B8" s="10">
        <v>2</v>
      </c>
      <c r="C8" s="8">
        <v>3</v>
      </c>
      <c r="D8" s="10">
        <v>4</v>
      </c>
      <c r="E8" s="8">
        <v>5</v>
      </c>
      <c r="F8" s="10">
        <v>6</v>
      </c>
      <c r="G8" s="8">
        <v>7</v>
      </c>
      <c r="H8" s="10">
        <v>8</v>
      </c>
      <c r="I8" s="8">
        <v>9</v>
      </c>
      <c r="J8" s="10">
        <v>10</v>
      </c>
      <c r="K8" s="8">
        <v>11</v>
      </c>
      <c r="L8" s="10">
        <v>12</v>
      </c>
      <c r="M8" s="8">
        <v>13</v>
      </c>
      <c r="N8" s="10">
        <v>14</v>
      </c>
      <c r="O8" s="8">
        <v>15</v>
      </c>
      <c r="P8" s="10">
        <v>16</v>
      </c>
      <c r="Q8" s="8">
        <v>17</v>
      </c>
      <c r="R8" s="10">
        <v>18</v>
      </c>
      <c r="S8" s="8">
        <v>19</v>
      </c>
      <c r="T8" s="10">
        <v>20</v>
      </c>
      <c r="U8" s="8">
        <v>21</v>
      </c>
    </row>
    <row r="9" spans="1:21" s="4" customFormat="1" ht="23.25" customHeight="1">
      <c r="A9" s="7" t="s">
        <v>375</v>
      </c>
      <c r="B9" s="27" t="s">
        <v>193</v>
      </c>
      <c r="C9" s="7" t="s">
        <v>10</v>
      </c>
      <c r="D9" s="80">
        <f>E9+F9</f>
        <v>1120364.3875000002</v>
      </c>
      <c r="E9" s="80">
        <f>E11</f>
        <v>831518.9358999999</v>
      </c>
      <c r="F9" s="80">
        <f>F106+F123</f>
        <v>288845.45160000026</v>
      </c>
      <c r="G9" s="80">
        <f>H9+I9</f>
        <v>3681816.8551</v>
      </c>
      <c r="H9" s="80">
        <f>H11</f>
        <v>1665570</v>
      </c>
      <c r="I9" s="80">
        <f>I106+I123</f>
        <v>2016246.8550999998</v>
      </c>
      <c r="J9" s="66">
        <f>K9+L9</f>
        <v>3127890</v>
      </c>
      <c r="K9" s="66">
        <f>K11</f>
        <v>1684415</v>
      </c>
      <c r="L9" s="66">
        <f>L106+L123</f>
        <v>1443475</v>
      </c>
      <c r="M9" s="66">
        <f>N9+O9</f>
        <v>-553926.8550999998</v>
      </c>
      <c r="N9" s="66">
        <f>K9-H9</f>
        <v>18845</v>
      </c>
      <c r="O9" s="66">
        <f>L9-I9</f>
        <v>-572771.8550999998</v>
      </c>
      <c r="P9" s="66">
        <f>Q9+R9</f>
        <v>2570279</v>
      </c>
      <c r="Q9" s="66">
        <f>Q11</f>
        <v>1754279</v>
      </c>
      <c r="R9" s="66">
        <f>R106+R123</f>
        <v>816000</v>
      </c>
      <c r="S9" s="66">
        <f>T9+U9</f>
        <v>2391719</v>
      </c>
      <c r="T9" s="66">
        <f>T11</f>
        <v>1933719</v>
      </c>
      <c r="U9" s="66">
        <f>U106+U123</f>
        <v>458000</v>
      </c>
    </row>
    <row r="10" spans="1:21" ht="12.75" customHeight="1">
      <c r="A10" s="17"/>
      <c r="B10" s="16" t="s">
        <v>5</v>
      </c>
      <c r="C10" s="17"/>
      <c r="D10" s="80"/>
      <c r="E10" s="81"/>
      <c r="F10" s="81"/>
      <c r="G10" s="82"/>
      <c r="H10" s="81"/>
      <c r="I10" s="81"/>
      <c r="J10" s="71"/>
      <c r="K10" s="83"/>
      <c r="L10" s="83"/>
      <c r="M10" s="71"/>
      <c r="N10" s="71"/>
      <c r="O10" s="66"/>
      <c r="P10" s="71"/>
      <c r="Q10" s="83"/>
      <c r="R10" s="83"/>
      <c r="S10" s="66"/>
      <c r="T10" s="83"/>
      <c r="U10" s="83"/>
    </row>
    <row r="11" spans="1:21" s="4" customFormat="1" ht="24.75" customHeight="1">
      <c r="A11" s="7" t="s">
        <v>376</v>
      </c>
      <c r="B11" s="27" t="s">
        <v>377</v>
      </c>
      <c r="C11" s="7" t="s">
        <v>378</v>
      </c>
      <c r="D11" s="80">
        <f aca="true" t="shared" si="0" ref="D11:D73">E11+F11</f>
        <v>831518.9358999999</v>
      </c>
      <c r="E11" s="80">
        <f>E13+E20+E69+E80+E88</f>
        <v>831518.9358999999</v>
      </c>
      <c r="F11" s="82"/>
      <c r="G11" s="80">
        <f aca="true" t="shared" si="1" ref="G11:G73">H11+I11</f>
        <v>1665570</v>
      </c>
      <c r="H11" s="80">
        <f>H13+H20+H69+H80+H88</f>
        <v>1665570</v>
      </c>
      <c r="I11" s="82"/>
      <c r="J11" s="71">
        <f aca="true" t="shared" si="2" ref="J11:J73">K11+L11</f>
        <v>1684415</v>
      </c>
      <c r="K11" s="66">
        <f>K13+K20+K69+K80+K88</f>
        <v>1684415</v>
      </c>
      <c r="L11" s="71"/>
      <c r="M11" s="71">
        <f aca="true" t="shared" si="3" ref="M11:M73">N11+O11</f>
        <v>18845</v>
      </c>
      <c r="N11" s="71">
        <f aca="true" t="shared" si="4" ref="N11:N73">K11-H11</f>
        <v>18845</v>
      </c>
      <c r="O11" s="66"/>
      <c r="P11" s="71">
        <f aca="true" t="shared" si="5" ref="P11:P73">Q11+R11</f>
        <v>1754279</v>
      </c>
      <c r="Q11" s="66">
        <f>Q13+Q20+Q69+Q80+Q88</f>
        <v>1754279</v>
      </c>
      <c r="R11" s="71"/>
      <c r="S11" s="66">
        <f aca="true" t="shared" si="6" ref="S11:S73">T11+U11</f>
        <v>1933719</v>
      </c>
      <c r="T11" s="66">
        <f>T13+T20+T69+T80+T88</f>
        <v>1933719</v>
      </c>
      <c r="U11" s="71"/>
    </row>
    <row r="12" spans="1:21" ht="12.75" customHeight="1">
      <c r="A12" s="17"/>
      <c r="B12" s="16" t="s">
        <v>5</v>
      </c>
      <c r="C12" s="17"/>
      <c r="D12" s="80"/>
      <c r="E12" s="81"/>
      <c r="F12" s="81"/>
      <c r="G12" s="82"/>
      <c r="H12" s="81"/>
      <c r="I12" s="81"/>
      <c r="J12" s="71"/>
      <c r="K12" s="83"/>
      <c r="L12" s="83"/>
      <c r="M12" s="71"/>
      <c r="N12" s="71"/>
      <c r="O12" s="66"/>
      <c r="P12" s="71"/>
      <c r="Q12" s="83"/>
      <c r="R12" s="83"/>
      <c r="S12" s="66"/>
      <c r="T12" s="83"/>
      <c r="U12" s="83"/>
    </row>
    <row r="13" spans="1:21" s="4" customFormat="1" ht="25.5" customHeight="1">
      <c r="A13" s="7" t="s">
        <v>379</v>
      </c>
      <c r="B13" s="13" t="s">
        <v>380</v>
      </c>
      <c r="C13" s="7" t="s">
        <v>378</v>
      </c>
      <c r="D13" s="80">
        <f t="shared" si="0"/>
        <v>169435.304</v>
      </c>
      <c r="E13" s="80">
        <f>E15</f>
        <v>169435.304</v>
      </c>
      <c r="F13" s="82"/>
      <c r="G13" s="80">
        <f t="shared" si="1"/>
        <v>315367.8</v>
      </c>
      <c r="H13" s="80">
        <f>H15</f>
        <v>315367.8</v>
      </c>
      <c r="I13" s="82"/>
      <c r="J13" s="66">
        <f t="shared" si="2"/>
        <v>356500</v>
      </c>
      <c r="K13" s="66">
        <f>K15</f>
        <v>356500</v>
      </c>
      <c r="L13" s="71"/>
      <c r="M13" s="71">
        <f t="shared" si="3"/>
        <v>41132.20000000001</v>
      </c>
      <c r="N13" s="71">
        <f t="shared" si="4"/>
        <v>41132.20000000001</v>
      </c>
      <c r="O13" s="66"/>
      <c r="P13" s="71">
        <f t="shared" si="5"/>
        <v>352679</v>
      </c>
      <c r="Q13" s="66">
        <f>Q15</f>
        <v>352679</v>
      </c>
      <c r="R13" s="71"/>
      <c r="S13" s="66">
        <f t="shared" si="6"/>
        <v>416399</v>
      </c>
      <c r="T13" s="66">
        <f>T15</f>
        <v>416399</v>
      </c>
      <c r="U13" s="71"/>
    </row>
    <row r="14" spans="1:21" ht="12.75" customHeight="1">
      <c r="A14" s="17"/>
      <c r="B14" s="16" t="s">
        <v>5</v>
      </c>
      <c r="C14" s="17"/>
      <c r="D14" s="80"/>
      <c r="E14" s="81"/>
      <c r="F14" s="81"/>
      <c r="G14" s="82"/>
      <c r="H14" s="81"/>
      <c r="I14" s="81"/>
      <c r="J14" s="71"/>
      <c r="K14" s="84"/>
      <c r="L14" s="83"/>
      <c r="M14" s="71"/>
      <c r="N14" s="71"/>
      <c r="O14" s="66"/>
      <c r="P14" s="71"/>
      <c r="Q14" s="83"/>
      <c r="R14" s="83"/>
      <c r="S14" s="66"/>
      <c r="T14" s="83"/>
      <c r="U14" s="83"/>
    </row>
    <row r="15" spans="1:21" s="4" customFormat="1" ht="25.5" customHeight="1">
      <c r="A15" s="7" t="s">
        <v>381</v>
      </c>
      <c r="B15" s="13" t="s">
        <v>382</v>
      </c>
      <c r="C15" s="7" t="s">
        <v>378</v>
      </c>
      <c r="D15" s="80">
        <f t="shared" si="0"/>
        <v>169435.304</v>
      </c>
      <c r="E15" s="80">
        <f>E17+E18+E19</f>
        <v>169435.304</v>
      </c>
      <c r="F15" s="82"/>
      <c r="G15" s="82">
        <f t="shared" si="1"/>
        <v>315367.8</v>
      </c>
      <c r="H15" s="80">
        <f>H17+H18+H19</f>
        <v>315367.8</v>
      </c>
      <c r="I15" s="82"/>
      <c r="J15" s="71">
        <f t="shared" si="2"/>
        <v>356500</v>
      </c>
      <c r="K15" s="66">
        <f>K17+K18+K19</f>
        <v>356500</v>
      </c>
      <c r="L15" s="71"/>
      <c r="M15" s="71">
        <f t="shared" si="3"/>
        <v>41132.20000000001</v>
      </c>
      <c r="N15" s="71">
        <f t="shared" si="4"/>
        <v>41132.20000000001</v>
      </c>
      <c r="O15" s="66"/>
      <c r="P15" s="71">
        <f t="shared" si="5"/>
        <v>352679</v>
      </c>
      <c r="Q15" s="66">
        <f>Q17+Q18+Q19</f>
        <v>352679</v>
      </c>
      <c r="R15" s="71"/>
      <c r="S15" s="66">
        <f t="shared" si="6"/>
        <v>416399</v>
      </c>
      <c r="T15" s="66">
        <f>T17+T18+T19</f>
        <v>416399</v>
      </c>
      <c r="U15" s="71"/>
    </row>
    <row r="16" spans="1:21" ht="12.75" customHeight="1">
      <c r="A16" s="17"/>
      <c r="B16" s="16" t="s">
        <v>201</v>
      </c>
      <c r="C16" s="17"/>
      <c r="D16" s="80"/>
      <c r="E16" s="81"/>
      <c r="F16" s="81"/>
      <c r="G16" s="82"/>
      <c r="H16" s="81"/>
      <c r="I16" s="81"/>
      <c r="J16" s="71"/>
      <c r="K16" s="83"/>
      <c r="L16" s="83"/>
      <c r="M16" s="71"/>
      <c r="N16" s="71"/>
      <c r="O16" s="66"/>
      <c r="P16" s="71"/>
      <c r="Q16" s="83"/>
      <c r="R16" s="83"/>
      <c r="S16" s="66"/>
      <c r="T16" s="83"/>
      <c r="U16" s="83"/>
    </row>
    <row r="17" spans="1:21" ht="14.25" customHeight="1">
      <c r="A17" s="17" t="s">
        <v>383</v>
      </c>
      <c r="B17" s="16" t="s">
        <v>384</v>
      </c>
      <c r="C17" s="17" t="s">
        <v>383</v>
      </c>
      <c r="D17" s="80">
        <f t="shared" si="0"/>
        <v>144133.789</v>
      </c>
      <c r="E17" s="81">
        <v>144133.789</v>
      </c>
      <c r="F17" s="81"/>
      <c r="G17" s="82">
        <f t="shared" si="1"/>
        <v>277367.8</v>
      </c>
      <c r="H17" s="81">
        <v>277367.8</v>
      </c>
      <c r="I17" s="81"/>
      <c r="J17" s="71">
        <f t="shared" si="2"/>
        <v>330000</v>
      </c>
      <c r="K17" s="83">
        <v>330000</v>
      </c>
      <c r="L17" s="83"/>
      <c r="M17" s="71">
        <f t="shared" si="3"/>
        <v>52632.20000000001</v>
      </c>
      <c r="N17" s="71">
        <f t="shared" si="4"/>
        <v>52632.20000000001</v>
      </c>
      <c r="O17" s="66"/>
      <c r="P17" s="71">
        <f t="shared" si="5"/>
        <v>298679</v>
      </c>
      <c r="Q17" s="83">
        <v>298679</v>
      </c>
      <c r="R17" s="83"/>
      <c r="S17" s="66">
        <f t="shared" si="6"/>
        <v>343399</v>
      </c>
      <c r="T17" s="83">
        <v>343399</v>
      </c>
      <c r="U17" s="83"/>
    </row>
    <row r="18" spans="1:21" ht="26.25" customHeight="1">
      <c r="A18" s="17" t="s">
        <v>385</v>
      </c>
      <c r="B18" s="16" t="s">
        <v>386</v>
      </c>
      <c r="C18" s="17" t="s">
        <v>385</v>
      </c>
      <c r="D18" s="80">
        <f t="shared" si="0"/>
        <v>22614.731</v>
      </c>
      <c r="E18" s="81">
        <v>22614.731</v>
      </c>
      <c r="F18" s="81"/>
      <c r="G18" s="82">
        <f t="shared" si="1"/>
        <v>33000</v>
      </c>
      <c r="H18" s="82">
        <v>33000</v>
      </c>
      <c r="I18" s="82"/>
      <c r="J18" s="71">
        <f t="shared" si="2"/>
        <v>25000</v>
      </c>
      <c r="K18" s="71">
        <v>25000</v>
      </c>
      <c r="L18" s="83"/>
      <c r="M18" s="71">
        <f t="shared" si="3"/>
        <v>-8000</v>
      </c>
      <c r="N18" s="71">
        <f t="shared" si="4"/>
        <v>-8000</v>
      </c>
      <c r="O18" s="66"/>
      <c r="P18" s="71">
        <f t="shared" si="5"/>
        <v>50000</v>
      </c>
      <c r="Q18" s="83">
        <v>50000</v>
      </c>
      <c r="R18" s="83"/>
      <c r="S18" s="66">
        <f t="shared" si="6"/>
        <v>70000</v>
      </c>
      <c r="T18" s="83">
        <v>70000</v>
      </c>
      <c r="U18" s="83"/>
    </row>
    <row r="19" spans="1:21" ht="26.25" customHeight="1">
      <c r="A19" s="17">
        <v>4114</v>
      </c>
      <c r="B19" s="16" t="s">
        <v>589</v>
      </c>
      <c r="C19" s="17">
        <v>4115</v>
      </c>
      <c r="D19" s="80">
        <f t="shared" si="0"/>
        <v>2686.784</v>
      </c>
      <c r="E19" s="81">
        <v>2686.784</v>
      </c>
      <c r="F19" s="81"/>
      <c r="G19" s="82">
        <f t="shared" si="1"/>
        <v>5000</v>
      </c>
      <c r="H19" s="82">
        <v>5000</v>
      </c>
      <c r="I19" s="82"/>
      <c r="J19" s="71">
        <f t="shared" si="2"/>
        <v>1500</v>
      </c>
      <c r="K19" s="71">
        <v>1500</v>
      </c>
      <c r="L19" s="83"/>
      <c r="M19" s="71">
        <f t="shared" si="3"/>
        <v>-3500</v>
      </c>
      <c r="N19" s="71">
        <f t="shared" si="4"/>
        <v>-3500</v>
      </c>
      <c r="O19" s="66"/>
      <c r="P19" s="71">
        <f t="shared" si="5"/>
        <v>4000</v>
      </c>
      <c r="Q19" s="83">
        <v>4000</v>
      </c>
      <c r="R19" s="83"/>
      <c r="S19" s="66">
        <f t="shared" si="6"/>
        <v>3000</v>
      </c>
      <c r="T19" s="83">
        <v>3000</v>
      </c>
      <c r="U19" s="83"/>
    </row>
    <row r="20" spans="1:21" s="4" customFormat="1" ht="29.25" customHeight="1">
      <c r="A20" s="7" t="s">
        <v>387</v>
      </c>
      <c r="B20" s="13" t="s">
        <v>388</v>
      </c>
      <c r="C20" s="7" t="s">
        <v>378</v>
      </c>
      <c r="D20" s="80">
        <f t="shared" si="0"/>
        <v>39244.9319</v>
      </c>
      <c r="E20" s="80">
        <f>E22+E30+E34+E46+E50</f>
        <v>39244.9319</v>
      </c>
      <c r="F20" s="82"/>
      <c r="G20" s="82">
        <f t="shared" si="1"/>
        <v>79115.8487</v>
      </c>
      <c r="H20" s="80">
        <f>H22+H30+H34+H43+H46+H50</f>
        <v>79115.8487</v>
      </c>
      <c r="I20" s="82"/>
      <c r="J20" s="71">
        <f t="shared" si="2"/>
        <v>74300</v>
      </c>
      <c r="K20" s="66">
        <f>K22+K30+K34+K46+K50</f>
        <v>74300</v>
      </c>
      <c r="L20" s="71"/>
      <c r="M20" s="71">
        <f t="shared" si="3"/>
        <v>-4815.848700000002</v>
      </c>
      <c r="N20" s="71">
        <f t="shared" si="4"/>
        <v>-4815.848700000002</v>
      </c>
      <c r="O20" s="66"/>
      <c r="P20" s="71">
        <f t="shared" si="5"/>
        <v>89450</v>
      </c>
      <c r="Q20" s="66">
        <f>Q22+Q30+Q34+Q46+Q50</f>
        <v>89450</v>
      </c>
      <c r="R20" s="71"/>
      <c r="S20" s="66">
        <f t="shared" si="6"/>
        <v>104400</v>
      </c>
      <c r="T20" s="66">
        <f>T22+T30+T34+T46+T50</f>
        <v>104400</v>
      </c>
      <c r="U20" s="71"/>
    </row>
    <row r="21" spans="1:21" ht="12.75" customHeight="1">
      <c r="A21" s="17"/>
      <c r="B21" s="16" t="s">
        <v>5</v>
      </c>
      <c r="C21" s="17"/>
      <c r="D21" s="80"/>
      <c r="E21" s="81"/>
      <c r="F21" s="81"/>
      <c r="G21" s="82"/>
      <c r="H21" s="81"/>
      <c r="I21" s="81"/>
      <c r="J21" s="71"/>
      <c r="K21" s="83"/>
      <c r="L21" s="83"/>
      <c r="M21" s="71"/>
      <c r="N21" s="71"/>
      <c r="O21" s="66"/>
      <c r="P21" s="71"/>
      <c r="Q21" s="83"/>
      <c r="R21" s="83"/>
      <c r="S21" s="66"/>
      <c r="T21" s="83"/>
      <c r="U21" s="83"/>
    </row>
    <row r="22" spans="1:21" s="4" customFormat="1" ht="25.5" customHeight="1">
      <c r="A22" s="7" t="s">
        <v>389</v>
      </c>
      <c r="B22" s="13" t="s">
        <v>390</v>
      </c>
      <c r="C22" s="7" t="s">
        <v>378</v>
      </c>
      <c r="D22" s="80">
        <f t="shared" si="0"/>
        <v>11484.0388</v>
      </c>
      <c r="E22" s="80">
        <f>E24+E25+E26+E27+E28</f>
        <v>11484.0388</v>
      </c>
      <c r="F22" s="82"/>
      <c r="G22" s="82">
        <f t="shared" si="1"/>
        <v>19962.557699999998</v>
      </c>
      <c r="H22" s="80">
        <f>H24+H25+H26+H27+H28</f>
        <v>19962.557699999998</v>
      </c>
      <c r="I22" s="82"/>
      <c r="J22" s="71">
        <f t="shared" si="2"/>
        <v>16900</v>
      </c>
      <c r="K22" s="65">
        <f>K25+K26+K27+K28</f>
        <v>16900</v>
      </c>
      <c r="L22" s="71"/>
      <c r="M22" s="71">
        <f t="shared" si="3"/>
        <v>-3062.5576999999976</v>
      </c>
      <c r="N22" s="71">
        <f t="shared" si="4"/>
        <v>-3062.5576999999976</v>
      </c>
      <c r="O22" s="66"/>
      <c r="P22" s="71">
        <f t="shared" si="5"/>
        <v>20700</v>
      </c>
      <c r="Q22" s="66">
        <f>Q25+Q26+Q27+Q28</f>
        <v>20700</v>
      </c>
      <c r="R22" s="71"/>
      <c r="S22" s="66">
        <f t="shared" si="6"/>
        <v>21900</v>
      </c>
      <c r="T22" s="66">
        <f>T25+T26+T27+T28</f>
        <v>21900</v>
      </c>
      <c r="U22" s="71"/>
    </row>
    <row r="23" spans="1:21" ht="12.75" customHeight="1">
      <c r="A23" s="17"/>
      <c r="B23" s="16" t="s">
        <v>201</v>
      </c>
      <c r="C23" s="17"/>
      <c r="D23" s="80"/>
      <c r="E23" s="81"/>
      <c r="F23" s="81"/>
      <c r="G23" s="82"/>
      <c r="H23" s="81"/>
      <c r="I23" s="81"/>
      <c r="J23" s="71"/>
      <c r="K23" s="66"/>
      <c r="L23" s="66"/>
      <c r="M23" s="71"/>
      <c r="N23" s="71"/>
      <c r="O23" s="66"/>
      <c r="P23" s="71"/>
      <c r="Q23" s="66"/>
      <c r="R23" s="66"/>
      <c r="S23" s="66"/>
      <c r="T23" s="66"/>
      <c r="U23" s="66"/>
    </row>
    <row r="24" spans="1:21" ht="12.75" customHeight="1">
      <c r="A24" s="17">
        <v>4211</v>
      </c>
      <c r="B24" s="16" t="s">
        <v>590</v>
      </c>
      <c r="C24" s="17">
        <v>4211</v>
      </c>
      <c r="D24" s="80">
        <f t="shared" si="0"/>
        <v>942.1</v>
      </c>
      <c r="E24" s="81">
        <v>942.1</v>
      </c>
      <c r="F24" s="81"/>
      <c r="G24" s="82">
        <f t="shared" si="1"/>
        <v>1300</v>
      </c>
      <c r="H24" s="81">
        <v>1300</v>
      </c>
      <c r="I24" s="81"/>
      <c r="J24" s="71">
        <f t="shared" si="2"/>
        <v>0</v>
      </c>
      <c r="K24" s="81"/>
      <c r="L24" s="66"/>
      <c r="M24" s="71">
        <f t="shared" si="3"/>
        <v>-1300</v>
      </c>
      <c r="N24" s="71">
        <f t="shared" si="4"/>
        <v>-1300</v>
      </c>
      <c r="O24" s="66"/>
      <c r="P24" s="71">
        <f t="shared" si="5"/>
        <v>0</v>
      </c>
      <c r="Q24" s="66"/>
      <c r="R24" s="66"/>
      <c r="S24" s="66"/>
      <c r="T24" s="66"/>
      <c r="U24" s="66"/>
    </row>
    <row r="25" spans="1:21" ht="12.75" customHeight="1">
      <c r="A25" s="17" t="s">
        <v>391</v>
      </c>
      <c r="B25" s="16" t="s">
        <v>392</v>
      </c>
      <c r="C25" s="17" t="s">
        <v>391</v>
      </c>
      <c r="D25" s="80">
        <f t="shared" si="0"/>
        <v>6755.891</v>
      </c>
      <c r="E25" s="81">
        <v>6755.891</v>
      </c>
      <c r="F25" s="81"/>
      <c r="G25" s="82">
        <f t="shared" si="1"/>
        <v>11912.5577</v>
      </c>
      <c r="H25" s="81">
        <v>11912.5577</v>
      </c>
      <c r="I25" s="81"/>
      <c r="J25" s="71">
        <f t="shared" si="2"/>
        <v>11500</v>
      </c>
      <c r="K25" s="81">
        <v>11500</v>
      </c>
      <c r="L25" s="83"/>
      <c r="M25" s="71">
        <f t="shared" si="3"/>
        <v>-412.5576999999994</v>
      </c>
      <c r="N25" s="71">
        <f t="shared" si="4"/>
        <v>-412.5576999999994</v>
      </c>
      <c r="O25" s="66"/>
      <c r="P25" s="71">
        <f t="shared" si="5"/>
        <v>13500</v>
      </c>
      <c r="Q25" s="83">
        <v>13500</v>
      </c>
      <c r="R25" s="83"/>
      <c r="S25" s="66">
        <f t="shared" si="6"/>
        <v>14000</v>
      </c>
      <c r="T25" s="83">
        <v>14000</v>
      </c>
      <c r="U25" s="83"/>
    </row>
    <row r="26" spans="1:21" ht="12.75" customHeight="1">
      <c r="A26" s="17" t="s">
        <v>393</v>
      </c>
      <c r="B26" s="16" t="s">
        <v>394</v>
      </c>
      <c r="C26" s="17" t="s">
        <v>393</v>
      </c>
      <c r="D26" s="80">
        <f t="shared" si="0"/>
        <v>897.557</v>
      </c>
      <c r="E26" s="81">
        <v>897.557</v>
      </c>
      <c r="F26" s="81"/>
      <c r="G26" s="82">
        <f t="shared" si="1"/>
        <v>3000</v>
      </c>
      <c r="H26" s="81">
        <v>3000</v>
      </c>
      <c r="I26" s="81"/>
      <c r="J26" s="71">
        <f t="shared" si="2"/>
        <v>1600</v>
      </c>
      <c r="K26" s="81">
        <v>1600</v>
      </c>
      <c r="L26" s="83"/>
      <c r="M26" s="71">
        <f t="shared" si="3"/>
        <v>-1400</v>
      </c>
      <c r="N26" s="71">
        <f t="shared" si="4"/>
        <v>-1400</v>
      </c>
      <c r="O26" s="66"/>
      <c r="P26" s="71">
        <f t="shared" si="5"/>
        <v>3200</v>
      </c>
      <c r="Q26" s="83">
        <v>3200</v>
      </c>
      <c r="R26" s="83"/>
      <c r="S26" s="66">
        <f t="shared" si="6"/>
        <v>3500</v>
      </c>
      <c r="T26" s="83">
        <v>3500</v>
      </c>
      <c r="U26" s="83"/>
    </row>
    <row r="27" spans="1:21" ht="12.75" customHeight="1">
      <c r="A27" s="17" t="s">
        <v>395</v>
      </c>
      <c r="B27" s="16" t="s">
        <v>396</v>
      </c>
      <c r="C27" s="17" t="s">
        <v>395</v>
      </c>
      <c r="D27" s="80">
        <f t="shared" si="0"/>
        <v>2790.4908</v>
      </c>
      <c r="E27" s="81">
        <v>2790.4908</v>
      </c>
      <c r="F27" s="81"/>
      <c r="G27" s="82">
        <f t="shared" si="1"/>
        <v>3100</v>
      </c>
      <c r="H27" s="81">
        <v>3100</v>
      </c>
      <c r="I27" s="81"/>
      <c r="J27" s="71">
        <f t="shared" si="2"/>
        <v>3300</v>
      </c>
      <c r="K27" s="81">
        <v>3300</v>
      </c>
      <c r="L27" s="83"/>
      <c r="M27" s="71">
        <f t="shared" si="3"/>
        <v>200</v>
      </c>
      <c r="N27" s="71">
        <f t="shared" si="4"/>
        <v>200</v>
      </c>
      <c r="O27" s="66"/>
      <c r="P27" s="71">
        <f t="shared" si="5"/>
        <v>3300</v>
      </c>
      <c r="Q27" s="83">
        <v>3300</v>
      </c>
      <c r="R27" s="83"/>
      <c r="S27" s="66">
        <f t="shared" si="6"/>
        <v>3600</v>
      </c>
      <c r="T27" s="83">
        <v>3600</v>
      </c>
      <c r="U27" s="83"/>
    </row>
    <row r="28" spans="1:21" ht="12.75" customHeight="1">
      <c r="A28" s="17" t="s">
        <v>397</v>
      </c>
      <c r="B28" s="16" t="s">
        <v>398</v>
      </c>
      <c r="C28" s="17" t="s">
        <v>397</v>
      </c>
      <c r="D28" s="80">
        <f t="shared" si="0"/>
        <v>98</v>
      </c>
      <c r="E28" s="81">
        <v>98</v>
      </c>
      <c r="F28" s="81"/>
      <c r="G28" s="82">
        <f t="shared" si="1"/>
        <v>650</v>
      </c>
      <c r="H28" s="81">
        <v>650</v>
      </c>
      <c r="I28" s="81"/>
      <c r="J28" s="71">
        <f t="shared" si="2"/>
        <v>500</v>
      </c>
      <c r="K28" s="81">
        <v>500</v>
      </c>
      <c r="L28" s="66"/>
      <c r="M28" s="71">
        <f t="shared" si="3"/>
        <v>-150</v>
      </c>
      <c r="N28" s="71">
        <f t="shared" si="4"/>
        <v>-150</v>
      </c>
      <c r="O28" s="66"/>
      <c r="P28" s="71">
        <f t="shared" si="5"/>
        <v>700</v>
      </c>
      <c r="Q28" s="71">
        <v>700</v>
      </c>
      <c r="R28" s="66"/>
      <c r="S28" s="66">
        <f t="shared" si="6"/>
        <v>800</v>
      </c>
      <c r="T28" s="71">
        <v>800</v>
      </c>
      <c r="U28" s="66"/>
    </row>
    <row r="29" spans="1:21" ht="12.75" customHeight="1">
      <c r="A29" s="17" t="s">
        <v>399</v>
      </c>
      <c r="B29" s="16" t="s">
        <v>400</v>
      </c>
      <c r="C29" s="17" t="s">
        <v>399</v>
      </c>
      <c r="D29" s="80"/>
      <c r="E29" s="81"/>
      <c r="F29" s="81"/>
      <c r="G29" s="82"/>
      <c r="H29" s="81"/>
      <c r="I29" s="81"/>
      <c r="J29" s="71"/>
      <c r="K29" s="83"/>
      <c r="L29" s="83"/>
      <c r="M29" s="71"/>
      <c r="N29" s="71"/>
      <c r="O29" s="66"/>
      <c r="P29" s="71"/>
      <c r="Q29" s="83"/>
      <c r="R29" s="83"/>
      <c r="S29" s="66"/>
      <c r="T29" s="83"/>
      <c r="U29" s="83"/>
    </row>
    <row r="30" spans="1:21" s="4" customFormat="1" ht="25.5" customHeight="1">
      <c r="A30" s="7" t="s">
        <v>401</v>
      </c>
      <c r="B30" s="13" t="s">
        <v>402</v>
      </c>
      <c r="C30" s="7" t="s">
        <v>378</v>
      </c>
      <c r="D30" s="80">
        <f t="shared" si="0"/>
        <v>151</v>
      </c>
      <c r="E30" s="80">
        <f>E32</f>
        <v>151</v>
      </c>
      <c r="F30" s="82"/>
      <c r="G30" s="82">
        <f t="shared" si="1"/>
        <v>1350</v>
      </c>
      <c r="H30" s="80">
        <f>H32</f>
        <v>1350</v>
      </c>
      <c r="I30" s="82"/>
      <c r="J30" s="71">
        <f t="shared" si="2"/>
        <v>1100</v>
      </c>
      <c r="K30" s="66">
        <f>K32</f>
        <v>1100</v>
      </c>
      <c r="L30" s="71"/>
      <c r="M30" s="71">
        <f t="shared" si="3"/>
        <v>-250</v>
      </c>
      <c r="N30" s="71">
        <f t="shared" si="4"/>
        <v>-250</v>
      </c>
      <c r="O30" s="66"/>
      <c r="P30" s="71">
        <f t="shared" si="5"/>
        <v>1600</v>
      </c>
      <c r="Q30" s="66">
        <f>Q32</f>
        <v>1600</v>
      </c>
      <c r="R30" s="71"/>
      <c r="S30" s="66">
        <f t="shared" si="6"/>
        <v>1750</v>
      </c>
      <c r="T30" s="66">
        <f>T32</f>
        <v>1750</v>
      </c>
      <c r="U30" s="71"/>
    </row>
    <row r="31" spans="1:21" ht="12.75" customHeight="1">
      <c r="A31" s="17"/>
      <c r="B31" s="16" t="s">
        <v>201</v>
      </c>
      <c r="C31" s="17"/>
      <c r="D31" s="80"/>
      <c r="E31" s="81"/>
      <c r="F31" s="81"/>
      <c r="G31" s="82"/>
      <c r="H31" s="81"/>
      <c r="I31" s="81"/>
      <c r="J31" s="71"/>
      <c r="K31" s="83"/>
      <c r="L31" s="83"/>
      <c r="M31" s="71"/>
      <c r="N31" s="71"/>
      <c r="O31" s="66"/>
      <c r="P31" s="71"/>
      <c r="Q31" s="83"/>
      <c r="R31" s="83"/>
      <c r="S31" s="66"/>
      <c r="T31" s="83"/>
      <c r="U31" s="83"/>
    </row>
    <row r="32" spans="1:21" ht="12.75" customHeight="1">
      <c r="A32" s="17" t="s">
        <v>403</v>
      </c>
      <c r="B32" s="16" t="s">
        <v>404</v>
      </c>
      <c r="C32" s="17" t="s">
        <v>403</v>
      </c>
      <c r="D32" s="80">
        <f t="shared" si="0"/>
        <v>151</v>
      </c>
      <c r="E32" s="81">
        <v>151</v>
      </c>
      <c r="F32" s="81"/>
      <c r="G32" s="82">
        <f t="shared" si="1"/>
        <v>1350</v>
      </c>
      <c r="H32" s="81">
        <v>1350</v>
      </c>
      <c r="I32" s="81"/>
      <c r="J32" s="71">
        <f t="shared" si="2"/>
        <v>1100</v>
      </c>
      <c r="K32" s="81">
        <v>1100</v>
      </c>
      <c r="L32" s="66"/>
      <c r="M32" s="71">
        <f t="shared" si="3"/>
        <v>-250</v>
      </c>
      <c r="N32" s="71">
        <f t="shared" si="4"/>
        <v>-250</v>
      </c>
      <c r="O32" s="66"/>
      <c r="P32" s="71">
        <f t="shared" si="5"/>
        <v>1600</v>
      </c>
      <c r="Q32" s="71">
        <v>1600</v>
      </c>
      <c r="R32" s="66"/>
      <c r="S32" s="66">
        <f t="shared" si="6"/>
        <v>1750</v>
      </c>
      <c r="T32" s="71">
        <v>1750</v>
      </c>
      <c r="U32" s="66"/>
    </row>
    <row r="33" spans="1:21" ht="12.75" customHeight="1">
      <c r="A33" s="17" t="s">
        <v>405</v>
      </c>
      <c r="B33" s="16" t="s">
        <v>406</v>
      </c>
      <c r="C33" s="17" t="s">
        <v>405</v>
      </c>
      <c r="D33" s="80"/>
      <c r="E33" s="81"/>
      <c r="F33" s="81"/>
      <c r="G33" s="82"/>
      <c r="H33" s="81"/>
      <c r="I33" s="81"/>
      <c r="J33" s="71"/>
      <c r="K33" s="83"/>
      <c r="L33" s="83"/>
      <c r="M33" s="71"/>
      <c r="N33" s="71"/>
      <c r="O33" s="66"/>
      <c r="P33" s="71"/>
      <c r="Q33" s="83"/>
      <c r="R33" s="83"/>
      <c r="S33" s="66"/>
      <c r="T33" s="83"/>
      <c r="U33" s="83"/>
    </row>
    <row r="34" spans="1:21" s="4" customFormat="1" ht="25.5" customHeight="1">
      <c r="A34" s="7" t="s">
        <v>407</v>
      </c>
      <c r="B34" s="13" t="s">
        <v>408</v>
      </c>
      <c r="C34" s="7" t="s">
        <v>378</v>
      </c>
      <c r="D34" s="80">
        <f t="shared" si="0"/>
        <v>11501.828</v>
      </c>
      <c r="E34" s="80">
        <f>E37+E38+E39+E41+E42</f>
        <v>11501.828</v>
      </c>
      <c r="F34" s="82"/>
      <c r="G34" s="82">
        <f t="shared" si="1"/>
        <v>16796.091</v>
      </c>
      <c r="H34" s="80">
        <f>H37+H38+H39+H41+H42</f>
        <v>16796.091</v>
      </c>
      <c r="I34" s="82"/>
      <c r="J34" s="71">
        <f t="shared" si="2"/>
        <v>29200</v>
      </c>
      <c r="K34" s="66">
        <f>K37+K38+K39+K41+K42</f>
        <v>29200</v>
      </c>
      <c r="L34" s="71"/>
      <c r="M34" s="71">
        <f t="shared" si="3"/>
        <v>12403.909</v>
      </c>
      <c r="N34" s="71">
        <f t="shared" si="4"/>
        <v>12403.909</v>
      </c>
      <c r="O34" s="66"/>
      <c r="P34" s="71">
        <f t="shared" si="5"/>
        <v>22650</v>
      </c>
      <c r="Q34" s="66">
        <f>Q37+Q38+Q39+Q41+Q42</f>
        <v>22650</v>
      </c>
      <c r="R34" s="71"/>
      <c r="S34" s="66">
        <f t="shared" si="6"/>
        <v>28150</v>
      </c>
      <c r="T34" s="66">
        <f>T37+T38+T39+T42+T41</f>
        <v>28150</v>
      </c>
      <c r="U34" s="71"/>
    </row>
    <row r="35" spans="1:21" ht="12.75" customHeight="1">
      <c r="A35" s="17"/>
      <c r="B35" s="16" t="s">
        <v>201</v>
      </c>
      <c r="C35" s="17"/>
      <c r="D35" s="80"/>
      <c r="E35" s="81"/>
      <c r="F35" s="81"/>
      <c r="G35" s="82"/>
      <c r="H35" s="81"/>
      <c r="I35" s="81"/>
      <c r="J35" s="71"/>
      <c r="K35" s="83"/>
      <c r="L35" s="83"/>
      <c r="M35" s="71"/>
      <c r="N35" s="71"/>
      <c r="O35" s="66"/>
      <c r="P35" s="71"/>
      <c r="Q35" s="83"/>
      <c r="R35" s="83"/>
      <c r="S35" s="66"/>
      <c r="T35" s="83"/>
      <c r="U35" s="83"/>
    </row>
    <row r="36" spans="1:21" ht="12.75" customHeight="1">
      <c r="A36" s="17" t="s">
        <v>409</v>
      </c>
      <c r="B36" s="16" t="s">
        <v>410</v>
      </c>
      <c r="C36" s="17" t="s">
        <v>409</v>
      </c>
      <c r="D36" s="80"/>
      <c r="E36" s="81"/>
      <c r="F36" s="81"/>
      <c r="G36" s="82"/>
      <c r="H36" s="81"/>
      <c r="I36" s="81"/>
      <c r="J36" s="71"/>
      <c r="K36" s="83"/>
      <c r="L36" s="83"/>
      <c r="M36" s="71"/>
      <c r="N36" s="71"/>
      <c r="O36" s="66"/>
      <c r="P36" s="71"/>
      <c r="Q36" s="83"/>
      <c r="R36" s="83"/>
      <c r="S36" s="66"/>
      <c r="T36" s="83"/>
      <c r="U36" s="83"/>
    </row>
    <row r="37" spans="1:21" ht="12.75" customHeight="1">
      <c r="A37" s="17" t="s">
        <v>411</v>
      </c>
      <c r="B37" s="16" t="s">
        <v>412</v>
      </c>
      <c r="C37" s="17" t="s">
        <v>411</v>
      </c>
      <c r="D37" s="80">
        <f t="shared" si="0"/>
        <v>302.4</v>
      </c>
      <c r="E37" s="81">
        <v>302.4</v>
      </c>
      <c r="F37" s="81"/>
      <c r="G37" s="82">
        <f t="shared" si="1"/>
        <v>700</v>
      </c>
      <c r="H37" s="81">
        <v>700</v>
      </c>
      <c r="I37" s="81"/>
      <c r="J37" s="71">
        <f t="shared" si="2"/>
        <v>500</v>
      </c>
      <c r="K37" s="82">
        <v>500</v>
      </c>
      <c r="L37" s="66"/>
      <c r="M37" s="71">
        <f t="shared" si="3"/>
        <v>-200</v>
      </c>
      <c r="N37" s="71">
        <f t="shared" si="4"/>
        <v>-200</v>
      </c>
      <c r="O37" s="66"/>
      <c r="P37" s="71">
        <f t="shared" si="5"/>
        <v>800</v>
      </c>
      <c r="Q37" s="71">
        <v>800</v>
      </c>
      <c r="R37" s="66"/>
      <c r="S37" s="66">
        <f t="shared" si="6"/>
        <v>1000</v>
      </c>
      <c r="T37" s="71">
        <v>1000</v>
      </c>
      <c r="U37" s="66"/>
    </row>
    <row r="38" spans="1:21" ht="12.75" customHeight="1">
      <c r="A38" s="17" t="s">
        <v>413</v>
      </c>
      <c r="B38" s="16" t="s">
        <v>414</v>
      </c>
      <c r="C38" s="17" t="s">
        <v>413</v>
      </c>
      <c r="D38" s="80">
        <f t="shared" si="0"/>
        <v>96</v>
      </c>
      <c r="E38" s="81">
        <v>96</v>
      </c>
      <c r="F38" s="81"/>
      <c r="G38" s="82">
        <f t="shared" si="1"/>
        <v>200</v>
      </c>
      <c r="H38" s="81">
        <v>200</v>
      </c>
      <c r="I38" s="81"/>
      <c r="J38" s="71">
        <f t="shared" si="2"/>
        <v>200</v>
      </c>
      <c r="K38" s="82">
        <v>200</v>
      </c>
      <c r="L38" s="83"/>
      <c r="M38" s="71">
        <f t="shared" si="3"/>
        <v>0</v>
      </c>
      <c r="N38" s="71">
        <f t="shared" si="4"/>
        <v>0</v>
      </c>
      <c r="O38" s="66"/>
      <c r="P38" s="71">
        <f t="shared" si="5"/>
        <v>250</v>
      </c>
      <c r="Q38" s="83">
        <v>250</v>
      </c>
      <c r="R38" s="83"/>
      <c r="S38" s="66">
        <f t="shared" si="6"/>
        <v>250</v>
      </c>
      <c r="T38" s="83">
        <v>250</v>
      </c>
      <c r="U38" s="83"/>
    </row>
    <row r="39" spans="1:21" ht="12.75" customHeight="1">
      <c r="A39" s="17" t="s">
        <v>415</v>
      </c>
      <c r="B39" s="16" t="s">
        <v>416</v>
      </c>
      <c r="C39" s="17" t="s">
        <v>415</v>
      </c>
      <c r="D39" s="80">
        <f t="shared" si="0"/>
        <v>598.525</v>
      </c>
      <c r="E39" s="81">
        <v>598.525</v>
      </c>
      <c r="F39" s="81"/>
      <c r="G39" s="82">
        <f t="shared" si="1"/>
        <v>800</v>
      </c>
      <c r="H39" s="81">
        <v>800</v>
      </c>
      <c r="I39" s="81"/>
      <c r="J39" s="71">
        <f t="shared" si="2"/>
        <v>1000</v>
      </c>
      <c r="K39" s="82">
        <v>1000</v>
      </c>
      <c r="L39" s="83"/>
      <c r="M39" s="71">
        <f t="shared" si="3"/>
        <v>200</v>
      </c>
      <c r="N39" s="71">
        <f t="shared" si="4"/>
        <v>200</v>
      </c>
      <c r="O39" s="66"/>
      <c r="P39" s="71">
        <f t="shared" si="5"/>
        <v>800</v>
      </c>
      <c r="Q39" s="83">
        <v>800</v>
      </c>
      <c r="R39" s="83"/>
      <c r="S39" s="66">
        <f t="shared" si="6"/>
        <v>900</v>
      </c>
      <c r="T39" s="83">
        <v>900</v>
      </c>
      <c r="U39" s="83"/>
    </row>
    <row r="40" spans="1:21" ht="12.75" customHeight="1">
      <c r="A40" s="17" t="s">
        <v>417</v>
      </c>
      <c r="B40" s="16" t="s">
        <v>418</v>
      </c>
      <c r="C40" s="17" t="s">
        <v>417</v>
      </c>
      <c r="D40" s="80"/>
      <c r="E40" s="81"/>
      <c r="F40" s="81"/>
      <c r="G40" s="82"/>
      <c r="H40" s="81"/>
      <c r="I40" s="81"/>
      <c r="J40" s="71"/>
      <c r="K40" s="80"/>
      <c r="L40" s="66"/>
      <c r="M40" s="71">
        <f t="shared" si="3"/>
        <v>0</v>
      </c>
      <c r="N40" s="71"/>
      <c r="O40" s="66"/>
      <c r="P40" s="71"/>
      <c r="Q40" s="66"/>
      <c r="R40" s="66"/>
      <c r="S40" s="66"/>
      <c r="T40" s="66"/>
      <c r="U40" s="66"/>
    </row>
    <row r="41" spans="1:21" ht="12.75" customHeight="1">
      <c r="A41" s="17" t="s">
        <v>419</v>
      </c>
      <c r="B41" s="16" t="s">
        <v>420</v>
      </c>
      <c r="C41" s="17" t="s">
        <v>419</v>
      </c>
      <c r="D41" s="80">
        <f t="shared" si="0"/>
        <v>900</v>
      </c>
      <c r="E41" s="81">
        <v>900</v>
      </c>
      <c r="F41" s="81"/>
      <c r="G41" s="82">
        <f t="shared" si="1"/>
        <v>650</v>
      </c>
      <c r="H41" s="81">
        <v>650</v>
      </c>
      <c r="I41" s="81"/>
      <c r="J41" s="71">
        <f t="shared" si="2"/>
        <v>500</v>
      </c>
      <c r="K41" s="82">
        <v>500</v>
      </c>
      <c r="L41" s="83"/>
      <c r="M41" s="71">
        <f t="shared" si="3"/>
        <v>-150</v>
      </c>
      <c r="N41" s="71">
        <f t="shared" si="4"/>
        <v>-150</v>
      </c>
      <c r="O41" s="66"/>
      <c r="P41" s="71">
        <f t="shared" si="5"/>
        <v>800</v>
      </c>
      <c r="Q41" s="83">
        <v>800</v>
      </c>
      <c r="R41" s="83"/>
      <c r="S41" s="66">
        <f t="shared" si="6"/>
        <v>1200</v>
      </c>
      <c r="T41" s="83">
        <v>1200</v>
      </c>
      <c r="U41" s="83"/>
    </row>
    <row r="42" spans="1:21" ht="12.75" customHeight="1">
      <c r="A42" s="17" t="s">
        <v>421</v>
      </c>
      <c r="B42" s="16" t="s">
        <v>422</v>
      </c>
      <c r="C42" s="17" t="s">
        <v>423</v>
      </c>
      <c r="D42" s="80">
        <f t="shared" si="0"/>
        <v>9604.903</v>
      </c>
      <c r="E42" s="81">
        <v>9604.903</v>
      </c>
      <c r="F42" s="81"/>
      <c r="G42" s="82">
        <f t="shared" si="1"/>
        <v>14446.091</v>
      </c>
      <c r="H42" s="81">
        <v>14446.091</v>
      </c>
      <c r="I42" s="81"/>
      <c r="J42" s="71">
        <f t="shared" si="2"/>
        <v>27000</v>
      </c>
      <c r="K42" s="82">
        <v>27000</v>
      </c>
      <c r="L42" s="83"/>
      <c r="M42" s="71">
        <f t="shared" si="3"/>
        <v>12553.909</v>
      </c>
      <c r="N42" s="71">
        <f t="shared" si="4"/>
        <v>12553.909</v>
      </c>
      <c r="O42" s="66"/>
      <c r="P42" s="71">
        <f t="shared" si="5"/>
        <v>20000</v>
      </c>
      <c r="Q42" s="83">
        <v>20000</v>
      </c>
      <c r="R42" s="83"/>
      <c r="S42" s="66">
        <f t="shared" si="6"/>
        <v>24800</v>
      </c>
      <c r="T42" s="83">
        <v>24800</v>
      </c>
      <c r="U42" s="83"/>
    </row>
    <row r="43" spans="1:21" s="4" customFormat="1" ht="25.5" customHeight="1">
      <c r="A43" s="7" t="s">
        <v>424</v>
      </c>
      <c r="B43" s="13" t="s">
        <v>425</v>
      </c>
      <c r="C43" s="7" t="s">
        <v>378</v>
      </c>
      <c r="D43" s="80"/>
      <c r="E43" s="82"/>
      <c r="F43" s="82"/>
      <c r="G43" s="82">
        <f t="shared" si="1"/>
        <v>25</v>
      </c>
      <c r="H43" s="80">
        <f>H45</f>
        <v>25</v>
      </c>
      <c r="I43" s="82"/>
      <c r="J43" s="71">
        <f t="shared" si="2"/>
        <v>0</v>
      </c>
      <c r="K43" s="71"/>
      <c r="L43" s="71"/>
      <c r="M43" s="71">
        <f t="shared" si="3"/>
        <v>-25</v>
      </c>
      <c r="N43" s="71">
        <f t="shared" si="4"/>
        <v>-25</v>
      </c>
      <c r="O43" s="66"/>
      <c r="P43" s="71">
        <f t="shared" si="5"/>
        <v>0</v>
      </c>
      <c r="Q43" s="71"/>
      <c r="R43" s="71"/>
      <c r="S43" s="66"/>
      <c r="T43" s="71"/>
      <c r="U43" s="71"/>
    </row>
    <row r="44" spans="1:21" ht="12.75" customHeight="1">
      <c r="A44" s="17"/>
      <c r="B44" s="16" t="s">
        <v>201</v>
      </c>
      <c r="C44" s="17"/>
      <c r="D44" s="80"/>
      <c r="E44" s="81"/>
      <c r="F44" s="81"/>
      <c r="G44" s="82"/>
      <c r="H44" s="81"/>
      <c r="I44" s="81"/>
      <c r="J44" s="71"/>
      <c r="K44" s="66"/>
      <c r="L44" s="66"/>
      <c r="M44" s="71"/>
      <c r="N44" s="71"/>
      <c r="O44" s="66"/>
      <c r="P44" s="71">
        <f t="shared" si="5"/>
        <v>0</v>
      </c>
      <c r="Q44" s="66"/>
      <c r="R44" s="66"/>
      <c r="S44" s="66"/>
      <c r="T44" s="66"/>
      <c r="U44" s="66"/>
    </row>
    <row r="45" spans="1:21" ht="12.75" customHeight="1">
      <c r="A45" s="17" t="s">
        <v>426</v>
      </c>
      <c r="B45" s="16" t="s">
        <v>427</v>
      </c>
      <c r="C45" s="17" t="s">
        <v>426</v>
      </c>
      <c r="D45" s="80"/>
      <c r="E45" s="81"/>
      <c r="F45" s="81"/>
      <c r="G45" s="82">
        <f t="shared" si="1"/>
        <v>25</v>
      </c>
      <c r="H45" s="81">
        <v>25</v>
      </c>
      <c r="I45" s="81"/>
      <c r="J45" s="71">
        <f t="shared" si="2"/>
        <v>0</v>
      </c>
      <c r="K45" s="83"/>
      <c r="L45" s="83"/>
      <c r="M45" s="71">
        <f t="shared" si="3"/>
        <v>-25</v>
      </c>
      <c r="N45" s="71">
        <f t="shared" si="4"/>
        <v>-25</v>
      </c>
      <c r="O45" s="66"/>
      <c r="P45" s="71">
        <f t="shared" si="5"/>
        <v>0</v>
      </c>
      <c r="Q45" s="83"/>
      <c r="R45" s="83"/>
      <c r="S45" s="66"/>
      <c r="T45" s="83"/>
      <c r="U45" s="83"/>
    </row>
    <row r="46" spans="1:21" s="4" customFormat="1" ht="25.5" customHeight="1">
      <c r="A46" s="7" t="s">
        <v>428</v>
      </c>
      <c r="B46" s="13" t="s">
        <v>429</v>
      </c>
      <c r="C46" s="7" t="s">
        <v>378</v>
      </c>
      <c r="D46" s="80">
        <f t="shared" si="0"/>
        <v>1760.31</v>
      </c>
      <c r="E46" s="80">
        <f>E48+E49</f>
        <v>1760.31</v>
      </c>
      <c r="F46" s="82"/>
      <c r="G46" s="82">
        <f t="shared" si="1"/>
        <v>3000</v>
      </c>
      <c r="H46" s="80">
        <f>H48+H49</f>
        <v>3000</v>
      </c>
      <c r="I46" s="82"/>
      <c r="J46" s="71">
        <f t="shared" si="2"/>
        <v>2600</v>
      </c>
      <c r="K46" s="66">
        <f>K48+K49</f>
        <v>2600</v>
      </c>
      <c r="L46" s="71"/>
      <c r="M46" s="71">
        <f t="shared" si="3"/>
        <v>-400</v>
      </c>
      <c r="N46" s="71">
        <f t="shared" si="4"/>
        <v>-400</v>
      </c>
      <c r="O46" s="66"/>
      <c r="P46" s="71">
        <f t="shared" si="5"/>
        <v>3500</v>
      </c>
      <c r="Q46" s="66">
        <f>Q48+Q49</f>
        <v>3500</v>
      </c>
      <c r="R46" s="71"/>
      <c r="S46" s="66">
        <f t="shared" si="6"/>
        <v>3900</v>
      </c>
      <c r="T46" s="66">
        <f>T48+T49</f>
        <v>3900</v>
      </c>
      <c r="U46" s="71"/>
    </row>
    <row r="47" spans="1:21" ht="12.75" customHeight="1">
      <c r="A47" s="17"/>
      <c r="B47" s="16" t="s">
        <v>201</v>
      </c>
      <c r="C47" s="17"/>
      <c r="D47" s="80"/>
      <c r="E47" s="81"/>
      <c r="F47" s="81"/>
      <c r="G47" s="82"/>
      <c r="H47" s="81"/>
      <c r="I47" s="81"/>
      <c r="J47" s="71"/>
      <c r="K47" s="66"/>
      <c r="L47" s="66"/>
      <c r="M47" s="71"/>
      <c r="N47" s="71"/>
      <c r="O47" s="66"/>
      <c r="P47" s="71"/>
      <c r="Q47" s="66"/>
      <c r="R47" s="66"/>
      <c r="S47" s="66"/>
      <c r="T47" s="66"/>
      <c r="U47" s="66"/>
    </row>
    <row r="48" spans="1:21" ht="12.75" customHeight="1">
      <c r="A48" s="17" t="s">
        <v>430</v>
      </c>
      <c r="B48" s="16" t="s">
        <v>431</v>
      </c>
      <c r="C48" s="17" t="s">
        <v>430</v>
      </c>
      <c r="D48" s="80">
        <f t="shared" si="0"/>
        <v>945</v>
      </c>
      <c r="E48" s="81">
        <v>945</v>
      </c>
      <c r="F48" s="81"/>
      <c r="G48" s="82">
        <f t="shared" si="1"/>
        <v>900</v>
      </c>
      <c r="H48" s="81">
        <v>900</v>
      </c>
      <c r="I48" s="81"/>
      <c r="J48" s="71">
        <f t="shared" si="2"/>
        <v>600</v>
      </c>
      <c r="K48" s="71">
        <v>600</v>
      </c>
      <c r="L48" s="71"/>
      <c r="M48" s="71">
        <f t="shared" si="3"/>
        <v>-300</v>
      </c>
      <c r="N48" s="71">
        <f t="shared" si="4"/>
        <v>-300</v>
      </c>
      <c r="O48" s="66"/>
      <c r="P48" s="71">
        <f t="shared" si="5"/>
        <v>1200</v>
      </c>
      <c r="Q48" s="71">
        <v>1200</v>
      </c>
      <c r="R48" s="71"/>
      <c r="S48" s="66">
        <f t="shared" si="6"/>
        <v>1500</v>
      </c>
      <c r="T48" s="71">
        <v>1500</v>
      </c>
      <c r="U48" s="71"/>
    </row>
    <row r="49" spans="1:21" ht="12.75" customHeight="1">
      <c r="A49" s="17" t="s">
        <v>432</v>
      </c>
      <c r="B49" s="16" t="s">
        <v>433</v>
      </c>
      <c r="C49" s="17" t="s">
        <v>432</v>
      </c>
      <c r="D49" s="80">
        <f t="shared" si="0"/>
        <v>815.31</v>
      </c>
      <c r="E49" s="81">
        <v>815.31</v>
      </c>
      <c r="F49" s="81"/>
      <c r="G49" s="82">
        <f t="shared" si="1"/>
        <v>2100</v>
      </c>
      <c r="H49" s="81">
        <v>2100</v>
      </c>
      <c r="I49" s="81"/>
      <c r="J49" s="71">
        <f t="shared" si="2"/>
        <v>2000</v>
      </c>
      <c r="K49" s="71">
        <v>2000</v>
      </c>
      <c r="L49" s="66"/>
      <c r="M49" s="71">
        <f t="shared" si="3"/>
        <v>-100</v>
      </c>
      <c r="N49" s="71">
        <f t="shared" si="4"/>
        <v>-100</v>
      </c>
      <c r="O49" s="66"/>
      <c r="P49" s="71">
        <f t="shared" si="5"/>
        <v>2300</v>
      </c>
      <c r="Q49" s="71">
        <v>2300</v>
      </c>
      <c r="R49" s="66"/>
      <c r="S49" s="66">
        <f t="shared" si="6"/>
        <v>2400</v>
      </c>
      <c r="T49" s="71">
        <v>2400</v>
      </c>
      <c r="U49" s="66"/>
    </row>
    <row r="50" spans="1:21" s="4" customFormat="1" ht="25.5" customHeight="1">
      <c r="A50" s="7" t="s">
        <v>434</v>
      </c>
      <c r="B50" s="13" t="s">
        <v>435</v>
      </c>
      <c r="C50" s="7" t="s">
        <v>378</v>
      </c>
      <c r="D50" s="80">
        <f t="shared" si="0"/>
        <v>14347.7551</v>
      </c>
      <c r="E50" s="80">
        <f>E52+E53+E54+E55</f>
        <v>14347.7551</v>
      </c>
      <c r="F50" s="82"/>
      <c r="G50" s="82">
        <f t="shared" si="1"/>
        <v>37982.2</v>
      </c>
      <c r="H50" s="80">
        <f>H52+H53+H54+H55</f>
        <v>37982.2</v>
      </c>
      <c r="I50" s="82"/>
      <c r="J50" s="71">
        <f t="shared" si="2"/>
        <v>24500</v>
      </c>
      <c r="K50" s="66">
        <f>K52+K53+K54+K55</f>
        <v>24500</v>
      </c>
      <c r="L50" s="71"/>
      <c r="M50" s="71">
        <f t="shared" si="3"/>
        <v>-13482.199999999997</v>
      </c>
      <c r="N50" s="71">
        <f t="shared" si="4"/>
        <v>-13482.199999999997</v>
      </c>
      <c r="O50" s="66"/>
      <c r="P50" s="71">
        <f t="shared" si="5"/>
        <v>41000</v>
      </c>
      <c r="Q50" s="66">
        <f>Q52+Q53+Q54+Q55</f>
        <v>41000</v>
      </c>
      <c r="R50" s="71"/>
      <c r="S50" s="66">
        <f t="shared" si="6"/>
        <v>48700</v>
      </c>
      <c r="T50" s="66">
        <f>T52+T53+T54+T55</f>
        <v>48700</v>
      </c>
      <c r="U50" s="71"/>
    </row>
    <row r="51" spans="1:21" ht="12.75" customHeight="1">
      <c r="A51" s="17"/>
      <c r="B51" s="16" t="s">
        <v>201</v>
      </c>
      <c r="C51" s="17"/>
      <c r="D51" s="80"/>
      <c r="E51" s="81"/>
      <c r="F51" s="81"/>
      <c r="G51" s="82"/>
      <c r="H51" s="81"/>
      <c r="I51" s="81"/>
      <c r="J51" s="71"/>
      <c r="K51" s="71"/>
      <c r="L51" s="71"/>
      <c r="M51" s="71"/>
      <c r="N51" s="71"/>
      <c r="O51" s="66"/>
      <c r="P51" s="71"/>
      <c r="Q51" s="71"/>
      <c r="R51" s="71"/>
      <c r="S51" s="66"/>
      <c r="T51" s="71"/>
      <c r="U51" s="71"/>
    </row>
    <row r="52" spans="1:21" ht="12.75" customHeight="1">
      <c r="A52" s="17" t="s">
        <v>436</v>
      </c>
      <c r="B52" s="16" t="s">
        <v>437</v>
      </c>
      <c r="C52" s="17" t="s">
        <v>436</v>
      </c>
      <c r="D52" s="80">
        <f t="shared" si="0"/>
        <v>1000</v>
      </c>
      <c r="E52" s="81">
        <v>1000</v>
      </c>
      <c r="F52" s="81"/>
      <c r="G52" s="82">
        <f t="shared" si="1"/>
        <v>1200</v>
      </c>
      <c r="H52" s="81">
        <v>1200</v>
      </c>
      <c r="I52" s="81"/>
      <c r="J52" s="71">
        <f t="shared" si="2"/>
        <v>1600</v>
      </c>
      <c r="K52" s="71">
        <v>1600</v>
      </c>
      <c r="L52" s="66"/>
      <c r="M52" s="71">
        <f t="shared" si="3"/>
        <v>400</v>
      </c>
      <c r="N52" s="71">
        <f t="shared" si="4"/>
        <v>400</v>
      </c>
      <c r="O52" s="66"/>
      <c r="P52" s="71">
        <f t="shared" si="5"/>
        <v>2000</v>
      </c>
      <c r="Q52" s="71">
        <v>2000</v>
      </c>
      <c r="R52" s="66"/>
      <c r="S52" s="66">
        <f t="shared" si="6"/>
        <v>2500</v>
      </c>
      <c r="T52" s="71">
        <v>2500</v>
      </c>
      <c r="U52" s="66"/>
    </row>
    <row r="53" spans="1:21" ht="12.75" customHeight="1">
      <c r="A53" s="17" t="s">
        <v>438</v>
      </c>
      <c r="B53" s="16" t="s">
        <v>439</v>
      </c>
      <c r="C53" s="17" t="s">
        <v>438</v>
      </c>
      <c r="D53" s="80">
        <f t="shared" si="0"/>
        <v>4263.51</v>
      </c>
      <c r="E53" s="81">
        <v>4263.51</v>
      </c>
      <c r="F53" s="81"/>
      <c r="G53" s="82">
        <f t="shared" si="1"/>
        <v>9282.2</v>
      </c>
      <c r="H53" s="81">
        <v>9282.2</v>
      </c>
      <c r="I53" s="81"/>
      <c r="J53" s="71">
        <f t="shared" si="2"/>
        <v>9200</v>
      </c>
      <c r="K53" s="83">
        <v>9200</v>
      </c>
      <c r="L53" s="83"/>
      <c r="M53" s="71">
        <f t="shared" si="3"/>
        <v>-82.20000000000073</v>
      </c>
      <c r="N53" s="71">
        <f t="shared" si="4"/>
        <v>-82.20000000000073</v>
      </c>
      <c r="O53" s="66"/>
      <c r="P53" s="71">
        <f t="shared" si="5"/>
        <v>11500</v>
      </c>
      <c r="Q53" s="83">
        <v>11500</v>
      </c>
      <c r="R53" s="83"/>
      <c r="S53" s="66">
        <f t="shared" si="6"/>
        <v>13000</v>
      </c>
      <c r="T53" s="83">
        <v>13000</v>
      </c>
      <c r="U53" s="83"/>
    </row>
    <row r="54" spans="1:21" ht="12.75" customHeight="1">
      <c r="A54" s="17" t="s">
        <v>440</v>
      </c>
      <c r="B54" s="16" t="s">
        <v>441</v>
      </c>
      <c r="C54" s="17" t="s">
        <v>440</v>
      </c>
      <c r="D54" s="80">
        <f t="shared" si="0"/>
        <v>2322.04</v>
      </c>
      <c r="E54" s="81">
        <v>2322.04</v>
      </c>
      <c r="F54" s="81"/>
      <c r="G54" s="82">
        <f t="shared" si="1"/>
        <v>2500</v>
      </c>
      <c r="H54" s="81">
        <v>2500</v>
      </c>
      <c r="I54" s="81"/>
      <c r="J54" s="71">
        <f t="shared" si="2"/>
        <v>2200</v>
      </c>
      <c r="K54" s="71">
        <v>2200</v>
      </c>
      <c r="L54" s="71"/>
      <c r="M54" s="71">
        <f t="shared" si="3"/>
        <v>-300</v>
      </c>
      <c r="N54" s="71">
        <f t="shared" si="4"/>
        <v>-300</v>
      </c>
      <c r="O54" s="66"/>
      <c r="P54" s="71">
        <f t="shared" si="5"/>
        <v>3000</v>
      </c>
      <c r="Q54" s="71">
        <v>3000</v>
      </c>
      <c r="R54" s="71"/>
      <c r="S54" s="66">
        <f t="shared" si="6"/>
        <v>4500</v>
      </c>
      <c r="T54" s="71">
        <v>4500</v>
      </c>
      <c r="U54" s="71"/>
    </row>
    <row r="55" spans="1:21" ht="12.75" customHeight="1">
      <c r="A55" s="17" t="s">
        <v>442</v>
      </c>
      <c r="B55" s="16" t="s">
        <v>443</v>
      </c>
      <c r="C55" s="17" t="s">
        <v>444</v>
      </c>
      <c r="D55" s="80">
        <f t="shared" si="0"/>
        <v>6762.2051</v>
      </c>
      <c r="E55" s="81">
        <v>6762.2051</v>
      </c>
      <c r="F55" s="81"/>
      <c r="G55" s="82">
        <f t="shared" si="1"/>
        <v>25000</v>
      </c>
      <c r="H55" s="81">
        <v>25000</v>
      </c>
      <c r="I55" s="81"/>
      <c r="J55" s="71">
        <f t="shared" si="2"/>
        <v>11500</v>
      </c>
      <c r="K55" s="83">
        <v>11500</v>
      </c>
      <c r="L55" s="83"/>
      <c r="M55" s="71">
        <f t="shared" si="3"/>
        <v>-13500</v>
      </c>
      <c r="N55" s="71">
        <f t="shared" si="4"/>
        <v>-13500</v>
      </c>
      <c r="O55" s="66"/>
      <c r="P55" s="71">
        <f t="shared" si="5"/>
        <v>24500</v>
      </c>
      <c r="Q55" s="83">
        <v>24500</v>
      </c>
      <c r="R55" s="83"/>
      <c r="S55" s="66">
        <f t="shared" si="6"/>
        <v>28700</v>
      </c>
      <c r="T55" s="83">
        <v>28700</v>
      </c>
      <c r="U55" s="83"/>
    </row>
    <row r="56" spans="1:21" s="4" customFormat="1" ht="25.5" customHeight="1">
      <c r="A56" s="7" t="s">
        <v>445</v>
      </c>
      <c r="B56" s="13" t="s">
        <v>446</v>
      </c>
      <c r="C56" s="7" t="s">
        <v>378</v>
      </c>
      <c r="D56" s="80"/>
      <c r="E56" s="82"/>
      <c r="F56" s="82"/>
      <c r="G56" s="82"/>
      <c r="H56" s="82"/>
      <c r="I56" s="82"/>
      <c r="J56" s="71"/>
      <c r="K56" s="71"/>
      <c r="L56" s="71"/>
      <c r="M56" s="71"/>
      <c r="N56" s="71"/>
      <c r="O56" s="66"/>
      <c r="P56" s="71"/>
      <c r="Q56" s="71"/>
      <c r="R56" s="71"/>
      <c r="S56" s="66"/>
      <c r="T56" s="71"/>
      <c r="U56" s="71"/>
    </row>
    <row r="57" spans="1:21" ht="12.75" customHeight="1">
      <c r="A57" s="17"/>
      <c r="B57" s="16" t="s">
        <v>5</v>
      </c>
      <c r="C57" s="17"/>
      <c r="D57" s="80"/>
      <c r="E57" s="81"/>
      <c r="F57" s="81"/>
      <c r="G57" s="82"/>
      <c r="H57" s="81"/>
      <c r="I57" s="81"/>
      <c r="J57" s="71"/>
      <c r="K57" s="71"/>
      <c r="L57" s="71"/>
      <c r="M57" s="71"/>
      <c r="N57" s="71"/>
      <c r="O57" s="66"/>
      <c r="P57" s="71"/>
      <c r="Q57" s="71"/>
      <c r="R57" s="71"/>
      <c r="S57" s="66"/>
      <c r="T57" s="71"/>
      <c r="U57" s="71"/>
    </row>
    <row r="58" spans="1:21" s="4" customFormat="1" ht="25.5" customHeight="1">
      <c r="A58" s="7" t="s">
        <v>447</v>
      </c>
      <c r="B58" s="13" t="s">
        <v>448</v>
      </c>
      <c r="C58" s="7" t="s">
        <v>378</v>
      </c>
      <c r="D58" s="80"/>
      <c r="E58" s="82"/>
      <c r="F58" s="82"/>
      <c r="G58" s="82"/>
      <c r="H58" s="82"/>
      <c r="I58" s="82"/>
      <c r="J58" s="71"/>
      <c r="K58" s="71"/>
      <c r="L58" s="71"/>
      <c r="M58" s="71"/>
      <c r="N58" s="71"/>
      <c r="O58" s="66"/>
      <c r="P58" s="71"/>
      <c r="Q58" s="71"/>
      <c r="R58" s="71"/>
      <c r="S58" s="66"/>
      <c r="T58" s="71"/>
      <c r="U58" s="71"/>
    </row>
    <row r="59" spans="1:21" ht="12.75" customHeight="1">
      <c r="A59" s="17"/>
      <c r="B59" s="16" t="s">
        <v>201</v>
      </c>
      <c r="C59" s="17"/>
      <c r="D59" s="80"/>
      <c r="E59" s="81"/>
      <c r="F59" s="81"/>
      <c r="G59" s="82"/>
      <c r="H59" s="81"/>
      <c r="I59" s="81"/>
      <c r="J59" s="71"/>
      <c r="K59" s="83"/>
      <c r="L59" s="83"/>
      <c r="M59" s="71"/>
      <c r="N59" s="71"/>
      <c r="O59" s="66"/>
      <c r="P59" s="71"/>
      <c r="Q59" s="83"/>
      <c r="R59" s="83"/>
      <c r="S59" s="66"/>
      <c r="T59" s="83"/>
      <c r="U59" s="83"/>
    </row>
    <row r="60" spans="1:21" ht="12.75" customHeight="1">
      <c r="A60" s="17" t="s">
        <v>449</v>
      </c>
      <c r="B60" s="16" t="s">
        <v>450</v>
      </c>
      <c r="C60" s="17" t="s">
        <v>451</v>
      </c>
      <c r="D60" s="80"/>
      <c r="E60" s="81"/>
      <c r="F60" s="81"/>
      <c r="G60" s="82"/>
      <c r="H60" s="81"/>
      <c r="I60" s="81"/>
      <c r="J60" s="71"/>
      <c r="K60" s="66"/>
      <c r="L60" s="66"/>
      <c r="M60" s="71"/>
      <c r="N60" s="71"/>
      <c r="O60" s="66"/>
      <c r="P60" s="71"/>
      <c r="Q60" s="66"/>
      <c r="R60" s="66"/>
      <c r="S60" s="66"/>
      <c r="T60" s="66"/>
      <c r="U60" s="66"/>
    </row>
    <row r="61" spans="1:21" s="4" customFormat="1" ht="25.5" customHeight="1">
      <c r="A61" s="7" t="s">
        <v>452</v>
      </c>
      <c r="B61" s="13" t="s">
        <v>453</v>
      </c>
      <c r="C61" s="7" t="s">
        <v>378</v>
      </c>
      <c r="D61" s="80"/>
      <c r="E61" s="82"/>
      <c r="F61" s="82"/>
      <c r="G61" s="82"/>
      <c r="H61" s="82"/>
      <c r="I61" s="82"/>
      <c r="J61" s="71"/>
      <c r="K61" s="71"/>
      <c r="L61" s="71"/>
      <c r="M61" s="71"/>
      <c r="N61" s="71"/>
      <c r="O61" s="66"/>
      <c r="P61" s="71"/>
      <c r="Q61" s="71"/>
      <c r="R61" s="71"/>
      <c r="S61" s="66"/>
      <c r="T61" s="71"/>
      <c r="U61" s="71"/>
    </row>
    <row r="62" spans="1:21" ht="12.75" customHeight="1">
      <c r="A62" s="17"/>
      <c r="B62" s="16" t="s">
        <v>5</v>
      </c>
      <c r="C62" s="17"/>
      <c r="D62" s="80"/>
      <c r="E62" s="81"/>
      <c r="F62" s="81"/>
      <c r="G62" s="82"/>
      <c r="H62" s="81"/>
      <c r="I62" s="81"/>
      <c r="J62" s="71"/>
      <c r="K62" s="71"/>
      <c r="L62" s="71"/>
      <c r="M62" s="71"/>
      <c r="N62" s="71"/>
      <c r="O62" s="66"/>
      <c r="P62" s="71"/>
      <c r="Q62" s="71"/>
      <c r="R62" s="71"/>
      <c r="S62" s="66"/>
      <c r="T62" s="71"/>
      <c r="U62" s="71"/>
    </row>
    <row r="63" spans="1:21" s="4" customFormat="1" ht="25.5" customHeight="1">
      <c r="A63" s="7" t="s">
        <v>454</v>
      </c>
      <c r="B63" s="13" t="s">
        <v>455</v>
      </c>
      <c r="C63" s="7" t="s">
        <v>378</v>
      </c>
      <c r="D63" s="80"/>
      <c r="E63" s="82"/>
      <c r="F63" s="82"/>
      <c r="G63" s="82"/>
      <c r="H63" s="82"/>
      <c r="I63" s="82"/>
      <c r="J63" s="71"/>
      <c r="K63" s="71"/>
      <c r="L63" s="71"/>
      <c r="M63" s="71"/>
      <c r="N63" s="71"/>
      <c r="O63" s="66"/>
      <c r="P63" s="71"/>
      <c r="Q63" s="71"/>
      <c r="R63" s="71"/>
      <c r="S63" s="66"/>
      <c r="T63" s="71"/>
      <c r="U63" s="71"/>
    </row>
    <row r="64" spans="1:21" ht="12.75" customHeight="1">
      <c r="A64" s="17"/>
      <c r="B64" s="16" t="s">
        <v>201</v>
      </c>
      <c r="C64" s="17"/>
      <c r="D64" s="80"/>
      <c r="E64" s="81"/>
      <c r="F64" s="81"/>
      <c r="G64" s="82"/>
      <c r="H64" s="81"/>
      <c r="I64" s="81"/>
      <c r="J64" s="71"/>
      <c r="K64" s="83"/>
      <c r="L64" s="83"/>
      <c r="M64" s="71"/>
      <c r="N64" s="71"/>
      <c r="O64" s="66"/>
      <c r="P64" s="71"/>
      <c r="Q64" s="83"/>
      <c r="R64" s="83"/>
      <c r="S64" s="66"/>
      <c r="T64" s="83"/>
      <c r="U64" s="83"/>
    </row>
    <row r="65" spans="1:21" ht="12.75" customHeight="1">
      <c r="A65" s="17" t="s">
        <v>456</v>
      </c>
      <c r="B65" s="16" t="s">
        <v>457</v>
      </c>
      <c r="C65" s="17" t="s">
        <v>458</v>
      </c>
      <c r="D65" s="80"/>
      <c r="E65" s="81"/>
      <c r="F65" s="81"/>
      <c r="G65" s="82"/>
      <c r="H65" s="81"/>
      <c r="I65" s="81"/>
      <c r="J65" s="71"/>
      <c r="K65" s="71"/>
      <c r="L65" s="71"/>
      <c r="M65" s="71"/>
      <c r="N65" s="71"/>
      <c r="O65" s="66"/>
      <c r="P65" s="71"/>
      <c r="Q65" s="71"/>
      <c r="R65" s="71"/>
      <c r="S65" s="66"/>
      <c r="T65" s="71"/>
      <c r="U65" s="71"/>
    </row>
    <row r="66" spans="1:21" s="4" customFormat="1" ht="25.5" customHeight="1">
      <c r="A66" s="7" t="s">
        <v>459</v>
      </c>
      <c r="B66" s="13" t="s">
        <v>460</v>
      </c>
      <c r="C66" s="7" t="s">
        <v>378</v>
      </c>
      <c r="D66" s="80"/>
      <c r="E66" s="82"/>
      <c r="F66" s="82"/>
      <c r="G66" s="82"/>
      <c r="H66" s="82"/>
      <c r="I66" s="82"/>
      <c r="J66" s="71"/>
      <c r="K66" s="71"/>
      <c r="L66" s="71"/>
      <c r="M66" s="71"/>
      <c r="N66" s="71"/>
      <c r="O66" s="66"/>
      <c r="P66" s="71"/>
      <c r="Q66" s="71"/>
      <c r="R66" s="71"/>
      <c r="S66" s="66"/>
      <c r="T66" s="71"/>
      <c r="U66" s="71"/>
    </row>
    <row r="67" spans="1:21" ht="12.75" customHeight="1">
      <c r="A67" s="17"/>
      <c r="B67" s="16" t="s">
        <v>201</v>
      </c>
      <c r="C67" s="17"/>
      <c r="D67" s="80"/>
      <c r="E67" s="81"/>
      <c r="F67" s="81"/>
      <c r="G67" s="82"/>
      <c r="H67" s="81"/>
      <c r="I67" s="81"/>
      <c r="J67" s="71"/>
      <c r="K67" s="83"/>
      <c r="L67" s="83"/>
      <c r="M67" s="71"/>
      <c r="N67" s="71"/>
      <c r="O67" s="66"/>
      <c r="P67" s="71"/>
      <c r="Q67" s="83"/>
      <c r="R67" s="83"/>
      <c r="S67" s="66"/>
      <c r="T67" s="83"/>
      <c r="U67" s="83"/>
    </row>
    <row r="68" spans="1:21" ht="28.5" customHeight="1">
      <c r="A68" s="17" t="s">
        <v>461</v>
      </c>
      <c r="B68" s="16" t="s">
        <v>462</v>
      </c>
      <c r="C68" s="17" t="s">
        <v>463</v>
      </c>
      <c r="D68" s="80"/>
      <c r="E68" s="81"/>
      <c r="F68" s="81"/>
      <c r="G68" s="82"/>
      <c r="H68" s="81"/>
      <c r="I68" s="81"/>
      <c r="J68" s="71"/>
      <c r="K68" s="71"/>
      <c r="L68" s="71"/>
      <c r="M68" s="71"/>
      <c r="N68" s="71"/>
      <c r="O68" s="66"/>
      <c r="P68" s="71"/>
      <c r="Q68" s="71"/>
      <c r="R68" s="71"/>
      <c r="S68" s="66"/>
      <c r="T68" s="71"/>
      <c r="U68" s="71"/>
    </row>
    <row r="69" spans="1:21" ht="12.75" customHeight="1">
      <c r="A69" s="17" t="s">
        <v>464</v>
      </c>
      <c r="B69" s="25" t="s">
        <v>465</v>
      </c>
      <c r="C69" s="17" t="s">
        <v>378</v>
      </c>
      <c r="D69" s="80">
        <f t="shared" si="0"/>
        <v>543518.2</v>
      </c>
      <c r="E69" s="85">
        <f>E71+E76</f>
        <v>543518.2</v>
      </c>
      <c r="F69" s="81"/>
      <c r="G69" s="82">
        <f t="shared" si="1"/>
        <v>1101288.3513</v>
      </c>
      <c r="H69" s="85">
        <v>1101288.3513</v>
      </c>
      <c r="I69" s="81"/>
      <c r="J69" s="71">
        <f t="shared" si="2"/>
        <v>1095615</v>
      </c>
      <c r="K69" s="84">
        <f>K71+K76</f>
        <v>1095615</v>
      </c>
      <c r="L69" s="83"/>
      <c r="M69" s="71">
        <f t="shared" si="3"/>
        <v>-5673.35129999998</v>
      </c>
      <c r="N69" s="71">
        <f t="shared" si="4"/>
        <v>-5673.35129999998</v>
      </c>
      <c r="O69" s="66"/>
      <c r="P69" s="71">
        <f t="shared" si="5"/>
        <v>1135650</v>
      </c>
      <c r="Q69" s="84">
        <f>Q71+Q76</f>
        <v>1135650</v>
      </c>
      <c r="R69" s="83"/>
      <c r="S69" s="66">
        <f t="shared" si="6"/>
        <v>1200420</v>
      </c>
      <c r="T69" s="84">
        <f>T71</f>
        <v>1200420</v>
      </c>
      <c r="U69" s="83"/>
    </row>
    <row r="70" spans="1:21" ht="12.75" customHeight="1">
      <c r="A70" s="17"/>
      <c r="B70" s="16" t="s">
        <v>5</v>
      </c>
      <c r="C70" s="17"/>
      <c r="D70" s="80"/>
      <c r="E70" s="81"/>
      <c r="F70" s="81"/>
      <c r="G70" s="82"/>
      <c r="H70" s="81"/>
      <c r="I70" s="81"/>
      <c r="J70" s="71"/>
      <c r="K70" s="83"/>
      <c r="L70" s="83"/>
      <c r="M70" s="71"/>
      <c r="N70" s="71"/>
      <c r="O70" s="66"/>
      <c r="P70" s="71"/>
      <c r="Q70" s="83"/>
      <c r="R70" s="83"/>
      <c r="S70" s="66"/>
      <c r="T70" s="83"/>
      <c r="U70" s="83"/>
    </row>
    <row r="71" spans="1:21" s="4" customFormat="1" ht="25.5" customHeight="1">
      <c r="A71" s="7" t="s">
        <v>466</v>
      </c>
      <c r="B71" s="13" t="s">
        <v>467</v>
      </c>
      <c r="C71" s="7" t="s">
        <v>378</v>
      </c>
      <c r="D71" s="80">
        <f t="shared" si="0"/>
        <v>539772.2</v>
      </c>
      <c r="E71" s="80">
        <f>E73</f>
        <v>539772.2</v>
      </c>
      <c r="F71" s="82"/>
      <c r="G71" s="82">
        <f t="shared" si="1"/>
        <v>1098188.3513</v>
      </c>
      <c r="H71" s="80">
        <f>H73</f>
        <v>1098188.3513</v>
      </c>
      <c r="I71" s="82"/>
      <c r="J71" s="71">
        <f t="shared" si="2"/>
        <v>1076615</v>
      </c>
      <c r="K71" s="66">
        <f>K73</f>
        <v>1076615</v>
      </c>
      <c r="L71" s="71"/>
      <c r="M71" s="71">
        <f t="shared" si="3"/>
        <v>-21573.35129999998</v>
      </c>
      <c r="N71" s="71">
        <f t="shared" si="4"/>
        <v>-21573.35129999998</v>
      </c>
      <c r="O71" s="66"/>
      <c r="P71" s="71">
        <f t="shared" si="5"/>
        <v>1110650</v>
      </c>
      <c r="Q71" s="66">
        <f>Q73</f>
        <v>1110650</v>
      </c>
      <c r="R71" s="71"/>
      <c r="S71" s="66">
        <f t="shared" si="6"/>
        <v>1200420</v>
      </c>
      <c r="T71" s="66">
        <f>T73+T76</f>
        <v>1200420</v>
      </c>
      <c r="U71" s="71"/>
    </row>
    <row r="72" spans="1:21" ht="12.75" customHeight="1">
      <c r="A72" s="17"/>
      <c r="B72" s="16" t="s">
        <v>201</v>
      </c>
      <c r="C72" s="17"/>
      <c r="D72" s="80"/>
      <c r="E72" s="81"/>
      <c r="F72" s="81"/>
      <c r="G72" s="82"/>
      <c r="H72" s="81"/>
      <c r="I72" s="81"/>
      <c r="J72" s="71"/>
      <c r="K72" s="83"/>
      <c r="L72" s="83"/>
      <c r="M72" s="71"/>
      <c r="N72" s="71"/>
      <c r="O72" s="66"/>
      <c r="P72" s="71"/>
      <c r="Q72" s="83"/>
      <c r="R72" s="83"/>
      <c r="S72" s="66"/>
      <c r="T72" s="83"/>
      <c r="U72" s="83"/>
    </row>
    <row r="73" spans="1:21" ht="26.25" customHeight="1">
      <c r="A73" s="17" t="s">
        <v>468</v>
      </c>
      <c r="B73" s="16" t="s">
        <v>469</v>
      </c>
      <c r="C73" s="17" t="s">
        <v>470</v>
      </c>
      <c r="D73" s="80">
        <f t="shared" si="0"/>
        <v>539772.2</v>
      </c>
      <c r="E73" s="81">
        <v>539772.2</v>
      </c>
      <c r="F73" s="81"/>
      <c r="G73" s="82">
        <f t="shared" si="1"/>
        <v>1098188.3513</v>
      </c>
      <c r="H73" s="81">
        <v>1098188.3513</v>
      </c>
      <c r="I73" s="81"/>
      <c r="J73" s="71">
        <f t="shared" si="2"/>
        <v>1076615</v>
      </c>
      <c r="K73" s="83">
        <v>1076615</v>
      </c>
      <c r="L73" s="83"/>
      <c r="M73" s="71">
        <f t="shared" si="3"/>
        <v>-21573.35129999998</v>
      </c>
      <c r="N73" s="71">
        <f t="shared" si="4"/>
        <v>-21573.35129999998</v>
      </c>
      <c r="O73" s="66"/>
      <c r="P73" s="71">
        <f t="shared" si="5"/>
        <v>1110650</v>
      </c>
      <c r="Q73" s="83">
        <v>1110650</v>
      </c>
      <c r="R73" s="83"/>
      <c r="S73" s="66">
        <f t="shared" si="6"/>
        <v>1160420</v>
      </c>
      <c r="T73" s="83">
        <v>1160420</v>
      </c>
      <c r="U73" s="83"/>
    </row>
    <row r="74" spans="1:21" ht="26.25" customHeight="1">
      <c r="A74" s="17" t="s">
        <v>471</v>
      </c>
      <c r="B74" s="16" t="s">
        <v>472</v>
      </c>
      <c r="C74" s="17" t="s">
        <v>473</v>
      </c>
      <c r="D74" s="80"/>
      <c r="E74" s="81"/>
      <c r="F74" s="81"/>
      <c r="G74" s="82"/>
      <c r="H74" s="81"/>
      <c r="I74" s="81"/>
      <c r="J74" s="71"/>
      <c r="K74" s="83"/>
      <c r="L74" s="83"/>
      <c r="M74" s="71"/>
      <c r="N74" s="71"/>
      <c r="O74" s="66"/>
      <c r="P74" s="71"/>
      <c r="Q74" s="83"/>
      <c r="R74" s="83"/>
      <c r="S74" s="66"/>
      <c r="T74" s="83"/>
      <c r="U74" s="83"/>
    </row>
    <row r="75" spans="1:21" ht="26.25" customHeight="1">
      <c r="A75" s="17" t="s">
        <v>474</v>
      </c>
      <c r="B75" s="16" t="s">
        <v>475</v>
      </c>
      <c r="C75" s="17" t="s">
        <v>476</v>
      </c>
      <c r="D75" s="80"/>
      <c r="E75" s="81"/>
      <c r="F75" s="81"/>
      <c r="G75" s="82"/>
      <c r="H75" s="81"/>
      <c r="I75" s="81"/>
      <c r="J75" s="71"/>
      <c r="K75" s="83"/>
      <c r="L75" s="83"/>
      <c r="M75" s="71"/>
      <c r="N75" s="71"/>
      <c r="O75" s="66"/>
      <c r="P75" s="71"/>
      <c r="Q75" s="83"/>
      <c r="R75" s="83"/>
      <c r="S75" s="66"/>
      <c r="T75" s="83"/>
      <c r="U75" s="83"/>
    </row>
    <row r="76" spans="1:21" s="4" customFormat="1" ht="25.5" customHeight="1">
      <c r="A76" s="7" t="s">
        <v>477</v>
      </c>
      <c r="B76" s="13" t="s">
        <v>478</v>
      </c>
      <c r="C76" s="7" t="s">
        <v>378</v>
      </c>
      <c r="D76" s="80">
        <f>E76+F76</f>
        <v>3746</v>
      </c>
      <c r="E76" s="80">
        <f>E79</f>
        <v>3746</v>
      </c>
      <c r="F76" s="82"/>
      <c r="G76" s="82">
        <f aca="true" t="shared" si="7" ref="G76:G132">H76+I76</f>
        <v>3100</v>
      </c>
      <c r="H76" s="80">
        <f>H79</f>
        <v>3100</v>
      </c>
      <c r="I76" s="82"/>
      <c r="J76" s="71">
        <f aca="true" t="shared" si="8" ref="J76:J132">K76+L76</f>
        <v>19000</v>
      </c>
      <c r="K76" s="66">
        <f>K78</f>
        <v>19000</v>
      </c>
      <c r="L76" s="71"/>
      <c r="M76" s="71">
        <f aca="true" t="shared" si="9" ref="M76:M132">N76+O76</f>
        <v>15900</v>
      </c>
      <c r="N76" s="71">
        <f aca="true" t="shared" si="10" ref="N76:N132">K76-H76</f>
        <v>15900</v>
      </c>
      <c r="O76" s="66"/>
      <c r="P76" s="71">
        <f aca="true" t="shared" si="11" ref="P76:P132">Q76+R76</f>
        <v>25000</v>
      </c>
      <c r="Q76" s="66">
        <f>Q78</f>
        <v>25000</v>
      </c>
      <c r="R76" s="71"/>
      <c r="S76" s="66">
        <f aca="true" t="shared" si="12" ref="S76:S132">T76+U76</f>
        <v>40000</v>
      </c>
      <c r="T76" s="66">
        <f>T78</f>
        <v>40000</v>
      </c>
      <c r="U76" s="71"/>
    </row>
    <row r="77" spans="1:21" ht="12.75" customHeight="1">
      <c r="A77" s="17"/>
      <c r="B77" s="16" t="s">
        <v>201</v>
      </c>
      <c r="C77" s="17"/>
      <c r="D77" s="80"/>
      <c r="E77" s="81"/>
      <c r="F77" s="81"/>
      <c r="G77" s="82"/>
      <c r="H77" s="81"/>
      <c r="I77" s="81"/>
      <c r="J77" s="71"/>
      <c r="K77" s="83"/>
      <c r="L77" s="83"/>
      <c r="M77" s="71"/>
      <c r="N77" s="71"/>
      <c r="O77" s="66"/>
      <c r="P77" s="71"/>
      <c r="Q77" s="83"/>
      <c r="R77" s="83"/>
      <c r="S77" s="66"/>
      <c r="T77" s="83"/>
      <c r="U77" s="83"/>
    </row>
    <row r="78" spans="1:21" ht="29.25" customHeight="1">
      <c r="A78" s="17">
        <v>4541</v>
      </c>
      <c r="B78" s="16" t="s">
        <v>597</v>
      </c>
      <c r="C78" s="17">
        <v>4655</v>
      </c>
      <c r="D78" s="80"/>
      <c r="E78" s="81"/>
      <c r="F78" s="81"/>
      <c r="G78" s="82"/>
      <c r="H78" s="81"/>
      <c r="I78" s="81"/>
      <c r="J78" s="71">
        <f t="shared" si="8"/>
        <v>19000</v>
      </c>
      <c r="K78" s="83">
        <v>19000</v>
      </c>
      <c r="L78" s="83"/>
      <c r="M78" s="71">
        <f t="shared" si="9"/>
        <v>19000</v>
      </c>
      <c r="N78" s="71">
        <f t="shared" si="10"/>
        <v>19000</v>
      </c>
      <c r="O78" s="66"/>
      <c r="P78" s="71">
        <f t="shared" si="11"/>
        <v>25000</v>
      </c>
      <c r="Q78" s="83">
        <v>25000</v>
      </c>
      <c r="R78" s="83"/>
      <c r="S78" s="66">
        <f t="shared" si="12"/>
        <v>40000</v>
      </c>
      <c r="T78" s="83">
        <v>40000</v>
      </c>
      <c r="U78" s="83"/>
    </row>
    <row r="79" spans="1:21" ht="12.75" customHeight="1">
      <c r="A79" s="17" t="s">
        <v>479</v>
      </c>
      <c r="B79" s="16" t="s">
        <v>480</v>
      </c>
      <c r="C79" s="17" t="s">
        <v>481</v>
      </c>
      <c r="D79" s="80">
        <f>E79+F79</f>
        <v>3746</v>
      </c>
      <c r="E79" s="81">
        <v>3746</v>
      </c>
      <c r="F79" s="81"/>
      <c r="G79" s="82">
        <f t="shared" si="7"/>
        <v>3100</v>
      </c>
      <c r="H79" s="81">
        <v>3100</v>
      </c>
      <c r="I79" s="81"/>
      <c r="J79" s="71">
        <f t="shared" si="8"/>
        <v>0</v>
      </c>
      <c r="K79" s="83"/>
      <c r="L79" s="83"/>
      <c r="M79" s="71">
        <f t="shared" si="9"/>
        <v>-3100</v>
      </c>
      <c r="N79" s="71">
        <f t="shared" si="10"/>
        <v>-3100</v>
      </c>
      <c r="O79" s="66"/>
      <c r="P79" s="71"/>
      <c r="Q79" s="83"/>
      <c r="R79" s="83"/>
      <c r="S79" s="66"/>
      <c r="T79" s="83"/>
      <c r="U79" s="83"/>
    </row>
    <row r="80" spans="1:21" s="4" customFormat="1" ht="25.5" customHeight="1">
      <c r="A80" s="7" t="s">
        <v>482</v>
      </c>
      <c r="B80" s="13" t="s">
        <v>483</v>
      </c>
      <c r="C80" s="7" t="s">
        <v>378</v>
      </c>
      <c r="D80" s="80">
        <f>E80+F80</f>
        <v>72295</v>
      </c>
      <c r="E80" s="80">
        <f>E82</f>
        <v>72295</v>
      </c>
      <c r="F80" s="82"/>
      <c r="G80" s="82">
        <f t="shared" si="7"/>
        <v>86500</v>
      </c>
      <c r="H80" s="80">
        <f>H82</f>
        <v>86500</v>
      </c>
      <c r="I80" s="82"/>
      <c r="J80" s="71">
        <f t="shared" si="8"/>
        <v>75500</v>
      </c>
      <c r="K80" s="66">
        <f>K82</f>
        <v>75500</v>
      </c>
      <c r="L80" s="71"/>
      <c r="M80" s="71">
        <f t="shared" si="9"/>
        <v>-11000</v>
      </c>
      <c r="N80" s="71">
        <f t="shared" si="10"/>
        <v>-11000</v>
      </c>
      <c r="O80" s="66"/>
      <c r="P80" s="71">
        <f t="shared" si="11"/>
        <v>91000</v>
      </c>
      <c r="Q80" s="66">
        <f>Q82</f>
        <v>91000</v>
      </c>
      <c r="R80" s="71"/>
      <c r="S80" s="66">
        <f t="shared" si="12"/>
        <v>96200</v>
      </c>
      <c r="T80" s="66">
        <f>T82</f>
        <v>96200</v>
      </c>
      <c r="U80" s="71"/>
    </row>
    <row r="81" spans="1:21" ht="12.75" customHeight="1">
      <c r="A81" s="17"/>
      <c r="B81" s="16" t="s">
        <v>5</v>
      </c>
      <c r="C81" s="17"/>
      <c r="D81" s="80"/>
      <c r="E81" s="81"/>
      <c r="F81" s="81"/>
      <c r="G81" s="82"/>
      <c r="H81" s="81"/>
      <c r="I81" s="81"/>
      <c r="J81" s="71"/>
      <c r="K81" s="83"/>
      <c r="L81" s="83"/>
      <c r="M81" s="71"/>
      <c r="N81" s="71"/>
      <c r="O81" s="66"/>
      <c r="P81" s="71"/>
      <c r="Q81" s="83"/>
      <c r="R81" s="83"/>
      <c r="S81" s="66"/>
      <c r="T81" s="83"/>
      <c r="U81" s="83"/>
    </row>
    <row r="82" spans="1:21" s="4" customFormat="1" ht="25.5" customHeight="1">
      <c r="A82" s="7" t="s">
        <v>484</v>
      </c>
      <c r="B82" s="13" t="s">
        <v>485</v>
      </c>
      <c r="C82" s="7" t="s">
        <v>378</v>
      </c>
      <c r="D82" s="80">
        <f>E82+F82</f>
        <v>72295</v>
      </c>
      <c r="E82" s="80">
        <f>E84+E85+E87</f>
        <v>72295</v>
      </c>
      <c r="F82" s="82"/>
      <c r="G82" s="82">
        <f t="shared" si="7"/>
        <v>86500</v>
      </c>
      <c r="H82" s="80">
        <f>H84+H85+H87</f>
        <v>86500</v>
      </c>
      <c r="I82" s="82"/>
      <c r="J82" s="71">
        <f t="shared" si="8"/>
        <v>75500</v>
      </c>
      <c r="K82" s="66">
        <f>K84+K85+K87</f>
        <v>75500</v>
      </c>
      <c r="L82" s="71"/>
      <c r="M82" s="71">
        <f t="shared" si="9"/>
        <v>-11000</v>
      </c>
      <c r="N82" s="71">
        <f t="shared" si="10"/>
        <v>-11000</v>
      </c>
      <c r="O82" s="66"/>
      <c r="P82" s="71">
        <f t="shared" si="11"/>
        <v>91000</v>
      </c>
      <c r="Q82" s="66">
        <f>Q84+Q85+Q87</f>
        <v>91000</v>
      </c>
      <c r="R82" s="71"/>
      <c r="S82" s="66">
        <f t="shared" si="12"/>
        <v>96200</v>
      </c>
      <c r="T82" s="66">
        <f>T84+T85+T87</f>
        <v>96200</v>
      </c>
      <c r="U82" s="71"/>
    </row>
    <row r="83" spans="1:21" ht="12.75" customHeight="1">
      <c r="A83" s="17"/>
      <c r="B83" s="16" t="s">
        <v>201</v>
      </c>
      <c r="C83" s="17"/>
      <c r="D83" s="80"/>
      <c r="E83" s="81"/>
      <c r="F83" s="81"/>
      <c r="G83" s="82"/>
      <c r="H83" s="81"/>
      <c r="I83" s="81"/>
      <c r="J83" s="71"/>
      <c r="K83" s="83"/>
      <c r="L83" s="83"/>
      <c r="M83" s="71"/>
      <c r="N83" s="71"/>
      <c r="O83" s="66"/>
      <c r="P83" s="71"/>
      <c r="Q83" s="83"/>
      <c r="R83" s="83"/>
      <c r="S83" s="66"/>
      <c r="T83" s="83"/>
      <c r="U83" s="83"/>
    </row>
    <row r="84" spans="1:21" ht="12.75" customHeight="1">
      <c r="A84" s="17">
        <v>4631</v>
      </c>
      <c r="B84" s="16" t="s">
        <v>591</v>
      </c>
      <c r="C84" s="17">
        <v>4726</v>
      </c>
      <c r="D84" s="80">
        <f>E84+F84</f>
        <v>13820</v>
      </c>
      <c r="E84" s="81">
        <v>13820</v>
      </c>
      <c r="F84" s="81"/>
      <c r="G84" s="82">
        <f t="shared" si="7"/>
        <v>16000</v>
      </c>
      <c r="H84" s="81">
        <v>16000</v>
      </c>
      <c r="I84" s="81"/>
      <c r="J84" s="71">
        <f t="shared" si="8"/>
        <v>8000</v>
      </c>
      <c r="K84" s="83">
        <v>8000</v>
      </c>
      <c r="L84" s="83"/>
      <c r="M84" s="71">
        <f t="shared" si="9"/>
        <v>-8000</v>
      </c>
      <c r="N84" s="71">
        <f t="shared" si="10"/>
        <v>-8000</v>
      </c>
      <c r="O84" s="66"/>
      <c r="P84" s="71">
        <f t="shared" si="11"/>
        <v>16000</v>
      </c>
      <c r="Q84" s="83">
        <v>16000</v>
      </c>
      <c r="R84" s="83"/>
      <c r="S84" s="66">
        <f t="shared" si="12"/>
        <v>17000</v>
      </c>
      <c r="T84" s="83">
        <v>17000</v>
      </c>
      <c r="U84" s="83"/>
    </row>
    <row r="85" spans="1:21" ht="12.75" customHeight="1">
      <c r="A85" s="17">
        <v>4632</v>
      </c>
      <c r="B85" s="16" t="s">
        <v>592</v>
      </c>
      <c r="C85" s="17">
        <v>4727</v>
      </c>
      <c r="D85" s="80">
        <f>E85+F85</f>
        <v>380</v>
      </c>
      <c r="E85" s="81">
        <v>380</v>
      </c>
      <c r="F85" s="81"/>
      <c r="G85" s="82">
        <f t="shared" si="7"/>
        <v>3000</v>
      </c>
      <c r="H85" s="81">
        <v>3000</v>
      </c>
      <c r="I85" s="81"/>
      <c r="J85" s="71">
        <f t="shared" si="8"/>
        <v>2500</v>
      </c>
      <c r="K85" s="83">
        <v>2500</v>
      </c>
      <c r="L85" s="83"/>
      <c r="M85" s="71">
        <f t="shared" si="9"/>
        <v>-500</v>
      </c>
      <c r="N85" s="71">
        <f t="shared" si="10"/>
        <v>-500</v>
      </c>
      <c r="O85" s="66"/>
      <c r="P85" s="71">
        <f t="shared" si="11"/>
        <v>3500</v>
      </c>
      <c r="Q85" s="83">
        <v>3500</v>
      </c>
      <c r="R85" s="83"/>
      <c r="S85" s="66">
        <f t="shared" si="12"/>
        <v>4000</v>
      </c>
      <c r="T85" s="83">
        <v>4000</v>
      </c>
      <c r="U85" s="83"/>
    </row>
    <row r="86" spans="1:21" ht="18" customHeight="1">
      <c r="A86" s="17" t="s">
        <v>486</v>
      </c>
      <c r="B86" s="16" t="s">
        <v>487</v>
      </c>
      <c r="C86" s="17" t="s">
        <v>488</v>
      </c>
      <c r="D86" s="80"/>
      <c r="E86" s="81"/>
      <c r="F86" s="81"/>
      <c r="G86" s="82"/>
      <c r="H86" s="81"/>
      <c r="I86" s="81"/>
      <c r="J86" s="71"/>
      <c r="K86" s="83"/>
      <c r="L86" s="83"/>
      <c r="M86" s="71"/>
      <c r="N86" s="71"/>
      <c r="O86" s="66"/>
      <c r="P86" s="71"/>
      <c r="Q86" s="83"/>
      <c r="R86" s="83"/>
      <c r="S86" s="66"/>
      <c r="T86" s="83"/>
      <c r="U86" s="83"/>
    </row>
    <row r="87" spans="1:21" ht="18" customHeight="1">
      <c r="A87" s="17" t="s">
        <v>489</v>
      </c>
      <c r="B87" s="16" t="s">
        <v>490</v>
      </c>
      <c r="C87" s="17" t="s">
        <v>491</v>
      </c>
      <c r="D87" s="80">
        <f>E87+F87</f>
        <v>58095</v>
      </c>
      <c r="E87" s="81">
        <v>58095</v>
      </c>
      <c r="F87" s="81"/>
      <c r="G87" s="82">
        <f t="shared" si="7"/>
        <v>67500</v>
      </c>
      <c r="H87" s="81">
        <v>67500</v>
      </c>
      <c r="I87" s="81"/>
      <c r="J87" s="71">
        <f t="shared" si="8"/>
        <v>65000</v>
      </c>
      <c r="K87" s="71">
        <v>65000</v>
      </c>
      <c r="L87" s="71"/>
      <c r="M87" s="71">
        <f t="shared" si="9"/>
        <v>-2500</v>
      </c>
      <c r="N87" s="71">
        <f t="shared" si="10"/>
        <v>-2500</v>
      </c>
      <c r="O87" s="66"/>
      <c r="P87" s="71">
        <f t="shared" si="11"/>
        <v>71500</v>
      </c>
      <c r="Q87" s="71">
        <v>71500</v>
      </c>
      <c r="R87" s="71"/>
      <c r="S87" s="66">
        <f t="shared" si="12"/>
        <v>75200</v>
      </c>
      <c r="T87" s="71">
        <v>75200</v>
      </c>
      <c r="U87" s="71"/>
    </row>
    <row r="88" spans="1:21" s="4" customFormat="1" ht="25.5" customHeight="1">
      <c r="A88" s="7" t="s">
        <v>492</v>
      </c>
      <c r="B88" s="13" t="s">
        <v>493</v>
      </c>
      <c r="C88" s="7" t="s">
        <v>378</v>
      </c>
      <c r="D88" s="80">
        <f>E88+F88</f>
        <v>7025.5</v>
      </c>
      <c r="E88" s="80">
        <f>E90+E93</f>
        <v>7025.5</v>
      </c>
      <c r="F88" s="82"/>
      <c r="G88" s="82">
        <f t="shared" si="7"/>
        <v>83298</v>
      </c>
      <c r="H88" s="80">
        <f>H90+H93+H96+H102</f>
        <v>83298</v>
      </c>
      <c r="I88" s="82"/>
      <c r="J88" s="71">
        <f t="shared" si="8"/>
        <v>82500</v>
      </c>
      <c r="K88" s="66">
        <f>K90+K93+K96+K102</f>
        <v>82500</v>
      </c>
      <c r="L88" s="71"/>
      <c r="M88" s="71">
        <f t="shared" si="9"/>
        <v>-798</v>
      </c>
      <c r="N88" s="71">
        <f t="shared" si="10"/>
        <v>-798</v>
      </c>
      <c r="O88" s="66"/>
      <c r="P88" s="71">
        <f t="shared" si="11"/>
        <v>85500</v>
      </c>
      <c r="Q88" s="66">
        <f>Q90+Q93+Q96+Q102</f>
        <v>85500</v>
      </c>
      <c r="R88" s="71"/>
      <c r="S88" s="66">
        <f t="shared" si="12"/>
        <v>116300</v>
      </c>
      <c r="T88" s="66">
        <f>T90+T93+T96+T102</f>
        <v>116300</v>
      </c>
      <c r="U88" s="71"/>
    </row>
    <row r="89" spans="1:21" ht="12.75" customHeight="1">
      <c r="A89" s="17"/>
      <c r="B89" s="16" t="s">
        <v>5</v>
      </c>
      <c r="C89" s="17"/>
      <c r="D89" s="80"/>
      <c r="E89" s="81"/>
      <c r="F89" s="81"/>
      <c r="G89" s="82"/>
      <c r="H89" s="81"/>
      <c r="I89" s="81"/>
      <c r="J89" s="71"/>
      <c r="K89" s="83"/>
      <c r="L89" s="83"/>
      <c r="M89" s="71"/>
      <c r="N89" s="71"/>
      <c r="O89" s="66"/>
      <c r="P89" s="71"/>
      <c r="Q89" s="83"/>
      <c r="R89" s="83"/>
      <c r="S89" s="66"/>
      <c r="T89" s="83"/>
      <c r="U89" s="83"/>
    </row>
    <row r="90" spans="1:21" s="4" customFormat="1" ht="25.5" customHeight="1">
      <c r="A90" s="7" t="s">
        <v>494</v>
      </c>
      <c r="B90" s="13" t="s">
        <v>495</v>
      </c>
      <c r="C90" s="7" t="s">
        <v>378</v>
      </c>
      <c r="D90" s="80">
        <f>E90+F90</f>
        <v>230</v>
      </c>
      <c r="E90" s="80">
        <f>E92</f>
        <v>230</v>
      </c>
      <c r="F90" s="82"/>
      <c r="G90" s="82">
        <f t="shared" si="7"/>
        <v>1000</v>
      </c>
      <c r="H90" s="80">
        <f>H92</f>
        <v>1000</v>
      </c>
      <c r="I90" s="82"/>
      <c r="J90" s="71">
        <f t="shared" si="8"/>
        <v>0</v>
      </c>
      <c r="K90" s="66">
        <f>K92</f>
        <v>0</v>
      </c>
      <c r="L90" s="71"/>
      <c r="M90" s="71">
        <f t="shared" si="9"/>
        <v>-1000</v>
      </c>
      <c r="N90" s="71">
        <f t="shared" si="10"/>
        <v>-1000</v>
      </c>
      <c r="O90" s="66"/>
      <c r="P90" s="71">
        <f t="shared" si="11"/>
        <v>1000</v>
      </c>
      <c r="Q90" s="66">
        <f>Q92</f>
        <v>1000</v>
      </c>
      <c r="R90" s="71"/>
      <c r="S90" s="66">
        <f t="shared" si="12"/>
        <v>1500</v>
      </c>
      <c r="T90" s="66">
        <f>T92</f>
        <v>1500</v>
      </c>
      <c r="U90" s="71"/>
    </row>
    <row r="91" spans="1:21" ht="12.75" customHeight="1">
      <c r="A91" s="17"/>
      <c r="B91" s="16" t="s">
        <v>201</v>
      </c>
      <c r="C91" s="17"/>
      <c r="D91" s="80"/>
      <c r="E91" s="81"/>
      <c r="F91" s="81"/>
      <c r="G91" s="82"/>
      <c r="H91" s="81"/>
      <c r="I91" s="81"/>
      <c r="J91" s="71"/>
      <c r="K91" s="83"/>
      <c r="L91" s="83"/>
      <c r="M91" s="71"/>
      <c r="N91" s="71"/>
      <c r="O91" s="66"/>
      <c r="P91" s="71"/>
      <c r="Q91" s="83"/>
      <c r="R91" s="83"/>
      <c r="S91" s="66"/>
      <c r="T91" s="83"/>
      <c r="U91" s="83"/>
    </row>
    <row r="92" spans="1:21" s="4" customFormat="1" ht="38.25" customHeight="1">
      <c r="A92" s="7" t="s">
        <v>496</v>
      </c>
      <c r="B92" s="18" t="s">
        <v>497</v>
      </c>
      <c r="C92" s="7" t="s">
        <v>498</v>
      </c>
      <c r="D92" s="80">
        <f>E92+F92</f>
        <v>230</v>
      </c>
      <c r="E92" s="82">
        <v>230</v>
      </c>
      <c r="F92" s="82"/>
      <c r="G92" s="82">
        <f t="shared" si="7"/>
        <v>1000</v>
      </c>
      <c r="H92" s="82">
        <v>1000</v>
      </c>
      <c r="I92" s="82"/>
      <c r="J92" s="71">
        <f t="shared" si="8"/>
        <v>0</v>
      </c>
      <c r="K92" s="71">
        <v>0</v>
      </c>
      <c r="L92" s="71"/>
      <c r="M92" s="71">
        <f t="shared" si="9"/>
        <v>-1000</v>
      </c>
      <c r="N92" s="71">
        <f t="shared" si="10"/>
        <v>-1000</v>
      </c>
      <c r="O92" s="66"/>
      <c r="P92" s="71">
        <f t="shared" si="11"/>
        <v>1000</v>
      </c>
      <c r="Q92" s="71">
        <v>1000</v>
      </c>
      <c r="R92" s="71"/>
      <c r="S92" s="66">
        <f t="shared" si="12"/>
        <v>1500</v>
      </c>
      <c r="T92" s="71">
        <v>1500</v>
      </c>
      <c r="U92" s="71"/>
    </row>
    <row r="93" spans="1:21" s="4" customFormat="1" ht="43.5" customHeight="1">
      <c r="A93" s="7" t="s">
        <v>499</v>
      </c>
      <c r="B93" s="13" t="s">
        <v>500</v>
      </c>
      <c r="D93" s="80">
        <f>E93+F93</f>
        <v>6795.5</v>
      </c>
      <c r="E93" s="80">
        <f>E95</f>
        <v>6795.5</v>
      </c>
      <c r="F93" s="82"/>
      <c r="G93" s="82">
        <f t="shared" si="7"/>
        <v>12200</v>
      </c>
      <c r="H93" s="80">
        <f>H95</f>
        <v>12200</v>
      </c>
      <c r="I93" s="82"/>
      <c r="J93" s="71">
        <f t="shared" si="8"/>
        <v>22500</v>
      </c>
      <c r="K93" s="66">
        <f>K95</f>
        <v>22500</v>
      </c>
      <c r="L93" s="71"/>
      <c r="M93" s="71">
        <f t="shared" si="9"/>
        <v>10300</v>
      </c>
      <c r="N93" s="71">
        <f t="shared" si="10"/>
        <v>10300</v>
      </c>
      <c r="O93" s="66"/>
      <c r="P93" s="71">
        <f t="shared" si="11"/>
        <v>14500</v>
      </c>
      <c r="Q93" s="66">
        <f>Q95</f>
        <v>14500</v>
      </c>
      <c r="R93" s="71"/>
      <c r="S93" s="66">
        <f t="shared" si="12"/>
        <v>14800</v>
      </c>
      <c r="T93" s="66">
        <f>T95</f>
        <v>14800</v>
      </c>
      <c r="U93" s="71"/>
    </row>
    <row r="94" spans="1:21" ht="12.75" customHeight="1">
      <c r="A94" s="17"/>
      <c r="B94" s="16" t="s">
        <v>201</v>
      </c>
      <c r="C94" s="17"/>
      <c r="D94" s="80"/>
      <c r="E94" s="81"/>
      <c r="F94" s="81"/>
      <c r="G94" s="82"/>
      <c r="H94" s="81"/>
      <c r="I94" s="81"/>
      <c r="J94" s="71"/>
      <c r="K94" s="83"/>
      <c r="L94" s="83"/>
      <c r="M94" s="71"/>
      <c r="N94" s="71"/>
      <c r="O94" s="66"/>
      <c r="P94" s="71"/>
      <c r="Q94" s="83"/>
      <c r="R94" s="83"/>
      <c r="S94" s="66"/>
      <c r="T94" s="83"/>
      <c r="U94" s="83"/>
    </row>
    <row r="95" spans="1:21" s="4" customFormat="1" ht="21.75" customHeight="1">
      <c r="A95" s="7" t="s">
        <v>501</v>
      </c>
      <c r="B95" s="18" t="s">
        <v>502</v>
      </c>
      <c r="C95" s="7" t="s">
        <v>503</v>
      </c>
      <c r="D95" s="80">
        <f>E95+F95</f>
        <v>6795.5</v>
      </c>
      <c r="E95" s="82">
        <v>6795.5</v>
      </c>
      <c r="F95" s="82"/>
      <c r="G95" s="82">
        <f t="shared" si="7"/>
        <v>12200</v>
      </c>
      <c r="H95" s="82">
        <v>12200</v>
      </c>
      <c r="I95" s="82"/>
      <c r="J95" s="71">
        <f t="shared" si="8"/>
        <v>22500</v>
      </c>
      <c r="K95" s="71">
        <v>22500</v>
      </c>
      <c r="L95" s="71"/>
      <c r="M95" s="71">
        <f t="shared" si="9"/>
        <v>10300</v>
      </c>
      <c r="N95" s="71">
        <f t="shared" si="10"/>
        <v>10300</v>
      </c>
      <c r="O95" s="66"/>
      <c r="P95" s="71">
        <f t="shared" si="11"/>
        <v>14500</v>
      </c>
      <c r="Q95" s="71">
        <v>14500</v>
      </c>
      <c r="R95" s="71"/>
      <c r="S95" s="66">
        <f t="shared" si="12"/>
        <v>14800</v>
      </c>
      <c r="T95" s="71">
        <v>14800</v>
      </c>
      <c r="U95" s="71"/>
    </row>
    <row r="96" spans="1:21" s="4" customFormat="1" ht="33" customHeight="1">
      <c r="A96" s="7">
        <v>4740</v>
      </c>
      <c r="B96" s="13" t="s">
        <v>594</v>
      </c>
      <c r="C96" s="7" t="s">
        <v>378</v>
      </c>
      <c r="D96" s="80"/>
      <c r="E96" s="82"/>
      <c r="F96" s="82"/>
      <c r="G96" s="82">
        <f t="shared" si="7"/>
        <v>20000</v>
      </c>
      <c r="H96" s="80">
        <f>H98</f>
        <v>20000</v>
      </c>
      <c r="I96" s="82"/>
      <c r="J96" s="71">
        <f t="shared" si="8"/>
        <v>10000</v>
      </c>
      <c r="K96" s="66">
        <f>K98</f>
        <v>10000</v>
      </c>
      <c r="L96" s="71"/>
      <c r="M96" s="71">
        <f t="shared" si="9"/>
        <v>-10000</v>
      </c>
      <c r="N96" s="71">
        <f t="shared" si="10"/>
        <v>-10000</v>
      </c>
      <c r="O96" s="66"/>
      <c r="P96" s="71">
        <f t="shared" si="11"/>
        <v>20000</v>
      </c>
      <c r="Q96" s="66">
        <f>Q98</f>
        <v>20000</v>
      </c>
      <c r="R96" s="71"/>
      <c r="S96" s="66">
        <f t="shared" si="12"/>
        <v>20000</v>
      </c>
      <c r="T96" s="66">
        <f>T98</f>
        <v>20000</v>
      </c>
      <c r="U96" s="71"/>
    </row>
    <row r="97" spans="1:21" s="4" customFormat="1" ht="33" customHeight="1">
      <c r="A97" s="7"/>
      <c r="B97" s="18" t="s">
        <v>587</v>
      </c>
      <c r="C97" s="7"/>
      <c r="D97" s="80"/>
      <c r="E97" s="82"/>
      <c r="F97" s="82"/>
      <c r="G97" s="82"/>
      <c r="H97" s="82"/>
      <c r="I97" s="82"/>
      <c r="J97" s="71"/>
      <c r="K97" s="71"/>
      <c r="L97" s="71"/>
      <c r="M97" s="71"/>
      <c r="N97" s="71"/>
      <c r="O97" s="66"/>
      <c r="P97" s="71"/>
      <c r="Q97" s="71"/>
      <c r="R97" s="71"/>
      <c r="S97" s="66"/>
      <c r="T97" s="71"/>
      <c r="U97" s="71"/>
    </row>
    <row r="98" spans="1:21" s="4" customFormat="1" ht="21.75" customHeight="1">
      <c r="A98" s="7">
        <v>4741</v>
      </c>
      <c r="B98" s="18" t="s">
        <v>593</v>
      </c>
      <c r="C98" s="7">
        <v>4841</v>
      </c>
      <c r="D98" s="80"/>
      <c r="E98" s="82"/>
      <c r="F98" s="82"/>
      <c r="G98" s="82">
        <f t="shared" si="7"/>
        <v>20000</v>
      </c>
      <c r="H98" s="82">
        <v>20000</v>
      </c>
      <c r="I98" s="82"/>
      <c r="J98" s="71">
        <f t="shared" si="8"/>
        <v>10000</v>
      </c>
      <c r="K98" s="71">
        <v>10000</v>
      </c>
      <c r="L98" s="71"/>
      <c r="M98" s="71">
        <f t="shared" si="9"/>
        <v>-10000</v>
      </c>
      <c r="N98" s="71">
        <f t="shared" si="10"/>
        <v>-10000</v>
      </c>
      <c r="O98" s="66"/>
      <c r="P98" s="71">
        <f t="shared" si="11"/>
        <v>20000</v>
      </c>
      <c r="Q98" s="71">
        <v>20000</v>
      </c>
      <c r="R98" s="71"/>
      <c r="S98" s="66">
        <f t="shared" si="12"/>
        <v>20000</v>
      </c>
      <c r="T98" s="71">
        <v>20000</v>
      </c>
      <c r="U98" s="71"/>
    </row>
    <row r="99" spans="1:21" s="4" customFormat="1" ht="19.5" customHeight="1">
      <c r="A99" s="7" t="s">
        <v>504</v>
      </c>
      <c r="B99" s="13" t="s">
        <v>505</v>
      </c>
      <c r="C99" s="7" t="s">
        <v>378</v>
      </c>
      <c r="D99" s="80"/>
      <c r="E99" s="82"/>
      <c r="F99" s="82"/>
      <c r="G99" s="82"/>
      <c r="H99" s="82"/>
      <c r="I99" s="82"/>
      <c r="J99" s="71"/>
      <c r="K99" s="71"/>
      <c r="L99" s="71"/>
      <c r="M99" s="71"/>
      <c r="N99" s="71"/>
      <c r="O99" s="66"/>
      <c r="P99" s="71"/>
      <c r="Q99" s="71"/>
      <c r="R99" s="71"/>
      <c r="S99" s="66"/>
      <c r="T99" s="71"/>
      <c r="U99" s="71"/>
    </row>
    <row r="100" spans="1:21" ht="12.75" customHeight="1">
      <c r="A100" s="17"/>
      <c r="B100" s="16" t="s">
        <v>201</v>
      </c>
      <c r="C100" s="17"/>
      <c r="D100" s="80"/>
      <c r="E100" s="81"/>
      <c r="F100" s="81"/>
      <c r="G100" s="82"/>
      <c r="H100" s="81"/>
      <c r="I100" s="81"/>
      <c r="J100" s="71"/>
      <c r="K100" s="83"/>
      <c r="L100" s="83"/>
      <c r="M100" s="71"/>
      <c r="N100" s="71"/>
      <c r="O100" s="66"/>
      <c r="P100" s="71"/>
      <c r="Q100" s="83"/>
      <c r="R100" s="83"/>
      <c r="S100" s="66"/>
      <c r="T100" s="83"/>
      <c r="U100" s="83"/>
    </row>
    <row r="101" spans="1:21" s="4" customFormat="1" ht="20.25" customHeight="1">
      <c r="A101" s="7" t="s">
        <v>506</v>
      </c>
      <c r="B101" s="18" t="s">
        <v>507</v>
      </c>
      <c r="C101" s="7" t="s">
        <v>508</v>
      </c>
      <c r="D101" s="80"/>
      <c r="E101" s="82"/>
      <c r="F101" s="82"/>
      <c r="G101" s="82"/>
      <c r="H101" s="82"/>
      <c r="I101" s="82"/>
      <c r="J101" s="71"/>
      <c r="K101" s="71"/>
      <c r="L101" s="71"/>
      <c r="M101" s="71"/>
      <c r="N101" s="71"/>
      <c r="O101" s="66"/>
      <c r="P101" s="71"/>
      <c r="Q101" s="71"/>
      <c r="R101" s="71"/>
      <c r="S101" s="66"/>
      <c r="T101" s="71"/>
      <c r="U101" s="71"/>
    </row>
    <row r="102" spans="1:21" s="4" customFormat="1" ht="19.5" customHeight="1">
      <c r="A102" s="7" t="s">
        <v>509</v>
      </c>
      <c r="B102" s="13" t="s">
        <v>510</v>
      </c>
      <c r="C102" s="7" t="s">
        <v>378</v>
      </c>
      <c r="D102" s="80"/>
      <c r="E102" s="82"/>
      <c r="F102" s="82"/>
      <c r="G102" s="82">
        <f t="shared" si="7"/>
        <v>50098</v>
      </c>
      <c r="H102" s="80">
        <f>H104</f>
        <v>50098</v>
      </c>
      <c r="I102" s="82"/>
      <c r="J102" s="71">
        <f t="shared" si="8"/>
        <v>50000</v>
      </c>
      <c r="K102" s="66">
        <f>K104</f>
        <v>50000</v>
      </c>
      <c r="L102" s="71"/>
      <c r="M102" s="71">
        <f t="shared" si="9"/>
        <v>-98</v>
      </c>
      <c r="N102" s="71">
        <f t="shared" si="10"/>
        <v>-98</v>
      </c>
      <c r="O102" s="66"/>
      <c r="P102" s="71">
        <f t="shared" si="11"/>
        <v>50000</v>
      </c>
      <c r="Q102" s="66">
        <f>Q104</f>
        <v>50000</v>
      </c>
      <c r="R102" s="71"/>
      <c r="S102" s="66">
        <f t="shared" si="12"/>
        <v>80000</v>
      </c>
      <c r="T102" s="66">
        <f>T104</f>
        <v>80000</v>
      </c>
      <c r="U102" s="71"/>
    </row>
    <row r="103" spans="1:21" ht="12.75" customHeight="1">
      <c r="A103" s="17"/>
      <c r="B103" s="16" t="s">
        <v>201</v>
      </c>
      <c r="C103" s="17"/>
      <c r="D103" s="80"/>
      <c r="E103" s="81"/>
      <c r="F103" s="81"/>
      <c r="G103" s="82"/>
      <c r="H103" s="81"/>
      <c r="I103" s="81"/>
      <c r="J103" s="71"/>
      <c r="K103" s="84"/>
      <c r="L103" s="83"/>
      <c r="M103" s="71"/>
      <c r="N103" s="71"/>
      <c r="O103" s="66"/>
      <c r="P103" s="71"/>
      <c r="Q103" s="83"/>
      <c r="R103" s="83"/>
      <c r="S103" s="66"/>
      <c r="T103" s="83"/>
      <c r="U103" s="83"/>
    </row>
    <row r="104" spans="1:21" ht="18" customHeight="1">
      <c r="A104" s="17" t="s">
        <v>511</v>
      </c>
      <c r="B104" s="16" t="s">
        <v>512</v>
      </c>
      <c r="C104" s="17" t="s">
        <v>513</v>
      </c>
      <c r="D104" s="80"/>
      <c r="E104" s="81"/>
      <c r="F104" s="81"/>
      <c r="G104" s="82">
        <f t="shared" si="7"/>
        <v>50098</v>
      </c>
      <c r="H104" s="81">
        <v>50098</v>
      </c>
      <c r="I104" s="81"/>
      <c r="J104" s="71">
        <f t="shared" si="8"/>
        <v>50000</v>
      </c>
      <c r="K104" s="83">
        <v>50000</v>
      </c>
      <c r="L104" s="83"/>
      <c r="M104" s="71">
        <f t="shared" si="9"/>
        <v>-98</v>
      </c>
      <c r="N104" s="71">
        <f t="shared" si="10"/>
        <v>-98</v>
      </c>
      <c r="O104" s="66"/>
      <c r="P104" s="71">
        <f t="shared" si="11"/>
        <v>50000</v>
      </c>
      <c r="Q104" s="83">
        <v>50000</v>
      </c>
      <c r="R104" s="83"/>
      <c r="S104" s="66">
        <f t="shared" si="12"/>
        <v>80000</v>
      </c>
      <c r="T104" s="83">
        <v>80000</v>
      </c>
      <c r="U104" s="83"/>
    </row>
    <row r="105" spans="1:21" ht="38.25" customHeight="1">
      <c r="A105" s="17" t="s">
        <v>514</v>
      </c>
      <c r="B105" s="16" t="s">
        <v>515</v>
      </c>
      <c r="C105" s="17" t="s">
        <v>378</v>
      </c>
      <c r="D105" s="80"/>
      <c r="E105" s="81"/>
      <c r="F105" s="81"/>
      <c r="G105" s="82"/>
      <c r="H105" s="81"/>
      <c r="I105" s="81"/>
      <c r="J105" s="71"/>
      <c r="K105" s="83"/>
      <c r="L105" s="83"/>
      <c r="M105" s="71"/>
      <c r="N105" s="71"/>
      <c r="O105" s="66"/>
      <c r="P105" s="71"/>
      <c r="Q105" s="83"/>
      <c r="R105" s="83"/>
      <c r="S105" s="66"/>
      <c r="T105" s="83"/>
      <c r="U105" s="83"/>
    </row>
    <row r="106" spans="1:21" s="4" customFormat="1" ht="19.5" customHeight="1">
      <c r="A106" s="7" t="s">
        <v>516</v>
      </c>
      <c r="B106" s="13" t="s">
        <v>517</v>
      </c>
      <c r="C106" s="7" t="s">
        <v>378</v>
      </c>
      <c r="D106" s="80">
        <f>E106+F106</f>
        <v>1431482.3904000001</v>
      </c>
      <c r="E106" s="82"/>
      <c r="F106" s="82">
        <f>F110+F114+F119</f>
        <v>1431482.3904000001</v>
      </c>
      <c r="G106" s="82">
        <f t="shared" si="7"/>
        <v>4440346.0001</v>
      </c>
      <c r="H106" s="82"/>
      <c r="I106" s="80">
        <f>I108</f>
        <v>4440346.0001</v>
      </c>
      <c r="J106" s="71">
        <f t="shared" si="8"/>
        <v>3764000</v>
      </c>
      <c r="K106" s="71"/>
      <c r="L106" s="66">
        <f>L108</f>
        <v>3764000</v>
      </c>
      <c r="M106" s="71">
        <f t="shared" si="9"/>
        <v>-676346.0000999998</v>
      </c>
      <c r="N106" s="71">
        <f t="shared" si="10"/>
        <v>0</v>
      </c>
      <c r="O106" s="66">
        <f>L106-I106</f>
        <v>-676346.0000999998</v>
      </c>
      <c r="P106" s="71">
        <f t="shared" si="11"/>
        <v>2211000</v>
      </c>
      <c r="Q106" s="71"/>
      <c r="R106" s="66">
        <f>R108</f>
        <v>2211000</v>
      </c>
      <c r="S106" s="66">
        <f t="shared" si="12"/>
        <v>1338000</v>
      </c>
      <c r="T106" s="71"/>
      <c r="U106" s="66">
        <f>U108</f>
        <v>1338000</v>
      </c>
    </row>
    <row r="107" spans="1:21" ht="12.75" customHeight="1">
      <c r="A107" s="17"/>
      <c r="B107" s="16" t="s">
        <v>5</v>
      </c>
      <c r="C107" s="17"/>
      <c r="D107" s="80"/>
      <c r="E107" s="81"/>
      <c r="F107" s="81"/>
      <c r="G107" s="82"/>
      <c r="H107" s="81"/>
      <c r="I107" s="81"/>
      <c r="J107" s="71"/>
      <c r="K107" s="71"/>
      <c r="L107" s="71"/>
      <c r="M107" s="71"/>
      <c r="N107" s="71"/>
      <c r="O107" s="66"/>
      <c r="P107" s="71"/>
      <c r="Q107" s="71"/>
      <c r="R107" s="71"/>
      <c r="S107" s="66"/>
      <c r="T107" s="71"/>
      <c r="U107" s="71"/>
    </row>
    <row r="108" spans="1:21" s="4" customFormat="1" ht="19.5" customHeight="1">
      <c r="A108" s="7" t="s">
        <v>518</v>
      </c>
      <c r="B108" s="13" t="s">
        <v>519</v>
      </c>
      <c r="C108" s="7" t="s">
        <v>378</v>
      </c>
      <c r="D108" s="80"/>
      <c r="E108" s="82"/>
      <c r="F108" s="82"/>
      <c r="G108" s="82">
        <f t="shared" si="7"/>
        <v>4440346.0001</v>
      </c>
      <c r="H108" s="82"/>
      <c r="I108" s="80">
        <f>I110+I114+I119</f>
        <v>4440346.0001</v>
      </c>
      <c r="J108" s="66">
        <f t="shared" si="8"/>
        <v>3764000</v>
      </c>
      <c r="K108" s="66"/>
      <c r="L108" s="66">
        <f>L110+L114+L119+L118</f>
        <v>3764000</v>
      </c>
      <c r="M108" s="71">
        <f t="shared" si="9"/>
        <v>-676346.0000999998</v>
      </c>
      <c r="N108" s="71">
        <f t="shared" si="10"/>
        <v>0</v>
      </c>
      <c r="O108" s="66">
        <f>L108-I108</f>
        <v>-676346.0000999998</v>
      </c>
      <c r="P108" s="71">
        <f t="shared" si="11"/>
        <v>2211000</v>
      </c>
      <c r="Q108" s="71"/>
      <c r="R108" s="71">
        <f>R110+R114+R119</f>
        <v>2211000</v>
      </c>
      <c r="S108" s="66">
        <f t="shared" si="12"/>
        <v>1338000</v>
      </c>
      <c r="T108" s="71"/>
      <c r="U108" s="71">
        <f>U110+U114+U119</f>
        <v>1338000</v>
      </c>
    </row>
    <row r="109" spans="1:21" ht="12.75" customHeight="1">
      <c r="A109" s="17"/>
      <c r="B109" s="16" t="s">
        <v>5</v>
      </c>
      <c r="C109" s="17"/>
      <c r="D109" s="80"/>
      <c r="E109" s="81"/>
      <c r="F109" s="81"/>
      <c r="G109" s="82"/>
      <c r="H109" s="81"/>
      <c r="I109" s="81"/>
      <c r="J109" s="71"/>
      <c r="K109" s="83"/>
      <c r="L109" s="83"/>
      <c r="M109" s="71"/>
      <c r="N109" s="71"/>
      <c r="O109" s="66"/>
      <c r="P109" s="71"/>
      <c r="Q109" s="83"/>
      <c r="R109" s="83"/>
      <c r="S109" s="66"/>
      <c r="T109" s="83"/>
      <c r="U109" s="83"/>
    </row>
    <row r="110" spans="1:21" s="4" customFormat="1" ht="19.5" customHeight="1">
      <c r="A110" s="7" t="s">
        <v>520</v>
      </c>
      <c r="B110" s="13" t="s">
        <v>521</v>
      </c>
      <c r="C110" s="7" t="s">
        <v>378</v>
      </c>
      <c r="D110" s="80">
        <f>E110+F110</f>
        <v>1345862.0421</v>
      </c>
      <c r="E110" s="82"/>
      <c r="F110" s="80">
        <f>F112+F113</f>
        <v>1345862.0421</v>
      </c>
      <c r="G110" s="82">
        <f t="shared" si="7"/>
        <v>4232036.0001</v>
      </c>
      <c r="H110" s="82"/>
      <c r="I110" s="80">
        <f>I112+I113</f>
        <v>4232036.0001</v>
      </c>
      <c r="J110" s="71">
        <f t="shared" si="8"/>
        <v>3656000</v>
      </c>
      <c r="K110" s="71"/>
      <c r="L110" s="66">
        <f>L112+L113</f>
        <v>3656000</v>
      </c>
      <c r="M110" s="71">
        <f t="shared" si="9"/>
        <v>-576036.0000999998</v>
      </c>
      <c r="N110" s="71">
        <f t="shared" si="10"/>
        <v>0</v>
      </c>
      <c r="O110" s="66">
        <f>L110-I110</f>
        <v>-576036.0000999998</v>
      </c>
      <c r="P110" s="71">
        <f t="shared" si="11"/>
        <v>2131000</v>
      </c>
      <c r="Q110" s="71"/>
      <c r="R110" s="66">
        <f>R112+R113</f>
        <v>2131000</v>
      </c>
      <c r="S110" s="66">
        <f t="shared" si="12"/>
        <v>1248000</v>
      </c>
      <c r="T110" s="71"/>
      <c r="U110" s="66">
        <f>U112++U113</f>
        <v>1248000</v>
      </c>
    </row>
    <row r="111" spans="1:21" ht="12.75" customHeight="1">
      <c r="A111" s="17"/>
      <c r="B111" s="16" t="s">
        <v>201</v>
      </c>
      <c r="C111" s="17"/>
      <c r="D111" s="80"/>
      <c r="E111" s="81"/>
      <c r="F111" s="81"/>
      <c r="G111" s="82"/>
      <c r="H111" s="81"/>
      <c r="I111" s="81"/>
      <c r="J111" s="71"/>
      <c r="K111" s="71"/>
      <c r="L111" s="71"/>
      <c r="M111" s="71"/>
      <c r="N111" s="71"/>
      <c r="O111" s="66"/>
      <c r="P111" s="71"/>
      <c r="Q111" s="71"/>
      <c r="R111" s="71"/>
      <c r="S111" s="66"/>
      <c r="T111" s="71"/>
      <c r="U111" s="71"/>
    </row>
    <row r="112" spans="1:21" ht="12.75" customHeight="1">
      <c r="A112" s="17" t="s">
        <v>522</v>
      </c>
      <c r="B112" s="16" t="s">
        <v>523</v>
      </c>
      <c r="C112" s="17" t="s">
        <v>522</v>
      </c>
      <c r="D112" s="80">
        <f>E112+F112</f>
        <v>557930.4706</v>
      </c>
      <c r="E112" s="81"/>
      <c r="F112" s="81">
        <v>557930.4706</v>
      </c>
      <c r="G112" s="82">
        <f t="shared" si="7"/>
        <v>3024549</v>
      </c>
      <c r="H112" s="81"/>
      <c r="I112" s="81">
        <v>3024549</v>
      </c>
      <c r="J112" s="71">
        <f t="shared" si="8"/>
        <v>1051500</v>
      </c>
      <c r="K112" s="83"/>
      <c r="L112" s="83">
        <v>1051500</v>
      </c>
      <c r="M112" s="71">
        <f t="shared" si="9"/>
        <v>-1973049</v>
      </c>
      <c r="N112" s="71">
        <f t="shared" si="10"/>
        <v>0</v>
      </c>
      <c r="O112" s="66">
        <f>L112-I112</f>
        <v>-1973049</v>
      </c>
      <c r="P112" s="71">
        <f t="shared" si="11"/>
        <v>1301000</v>
      </c>
      <c r="Q112" s="83"/>
      <c r="R112" s="83">
        <v>1301000</v>
      </c>
      <c r="S112" s="66">
        <f t="shared" si="12"/>
        <v>903000</v>
      </c>
      <c r="T112" s="83"/>
      <c r="U112" s="83">
        <v>903000</v>
      </c>
    </row>
    <row r="113" spans="1:21" ht="12.75" customHeight="1">
      <c r="A113" s="17" t="s">
        <v>524</v>
      </c>
      <c r="B113" s="16" t="s">
        <v>525</v>
      </c>
      <c r="C113" s="17" t="s">
        <v>524</v>
      </c>
      <c r="D113" s="80">
        <f>E113+F113</f>
        <v>787931.5715</v>
      </c>
      <c r="E113" s="81"/>
      <c r="F113" s="81">
        <v>787931.5715</v>
      </c>
      <c r="G113" s="82">
        <f t="shared" si="7"/>
        <v>1207487.0001</v>
      </c>
      <c r="H113" s="81"/>
      <c r="I113" s="81">
        <v>1207487.0001</v>
      </c>
      <c r="J113" s="71">
        <f t="shared" si="8"/>
        <v>2604500</v>
      </c>
      <c r="K113" s="83"/>
      <c r="L113" s="83">
        <v>2604500</v>
      </c>
      <c r="M113" s="71">
        <f t="shared" si="9"/>
        <v>1397012.9999</v>
      </c>
      <c r="N113" s="71">
        <f t="shared" si="10"/>
        <v>0</v>
      </c>
      <c r="O113" s="66">
        <f>L113-I113</f>
        <v>1397012.9999</v>
      </c>
      <c r="P113" s="71">
        <f t="shared" si="11"/>
        <v>830000</v>
      </c>
      <c r="Q113" s="83"/>
      <c r="R113" s="83">
        <v>830000</v>
      </c>
      <c r="S113" s="66">
        <f t="shared" si="12"/>
        <v>345000</v>
      </c>
      <c r="T113" s="83"/>
      <c r="U113" s="83">
        <v>345000</v>
      </c>
    </row>
    <row r="114" spans="1:21" s="4" customFormat="1" ht="19.5" customHeight="1">
      <c r="A114" s="7" t="s">
        <v>526</v>
      </c>
      <c r="B114" s="13" t="s">
        <v>527</v>
      </c>
      <c r="C114" s="7" t="s">
        <v>378</v>
      </c>
      <c r="D114" s="80">
        <f>E114+F114</f>
        <v>73833.7483</v>
      </c>
      <c r="E114" s="82"/>
      <c r="F114" s="80">
        <f>F116+F117+F118</f>
        <v>73833.7483</v>
      </c>
      <c r="G114" s="82">
        <f t="shared" si="7"/>
        <v>170510</v>
      </c>
      <c r="H114" s="82"/>
      <c r="I114" s="80">
        <f>I116+I117+I118</f>
        <v>170510</v>
      </c>
      <c r="J114" s="71">
        <f t="shared" si="8"/>
        <v>66000</v>
      </c>
      <c r="K114" s="71"/>
      <c r="L114" s="66">
        <f>L117</f>
        <v>66000</v>
      </c>
      <c r="M114" s="71">
        <f t="shared" si="9"/>
        <v>-104510</v>
      </c>
      <c r="N114" s="71">
        <f t="shared" si="10"/>
        <v>0</v>
      </c>
      <c r="O114" s="66">
        <f>L114-I114</f>
        <v>-104510</v>
      </c>
      <c r="P114" s="71">
        <f t="shared" si="11"/>
        <v>40000</v>
      </c>
      <c r="Q114" s="71"/>
      <c r="R114" s="66">
        <f>R117</f>
        <v>40000</v>
      </c>
      <c r="S114" s="66">
        <f t="shared" si="12"/>
        <v>40000</v>
      </c>
      <c r="T114" s="71"/>
      <c r="U114" s="66">
        <f>U117</f>
        <v>40000</v>
      </c>
    </row>
    <row r="115" spans="1:21" ht="12.75" customHeight="1">
      <c r="A115" s="17"/>
      <c r="B115" s="16" t="s">
        <v>201</v>
      </c>
      <c r="C115" s="17"/>
      <c r="D115" s="80"/>
      <c r="E115" s="81"/>
      <c r="F115" s="81"/>
      <c r="G115" s="82"/>
      <c r="H115" s="81"/>
      <c r="I115" s="81"/>
      <c r="J115" s="71"/>
      <c r="K115" s="71"/>
      <c r="L115" s="71"/>
      <c r="M115" s="71"/>
      <c r="N115" s="71"/>
      <c r="O115" s="66"/>
      <c r="P115" s="71"/>
      <c r="Q115" s="71"/>
      <c r="R115" s="71"/>
      <c r="S115" s="66"/>
      <c r="T115" s="71"/>
      <c r="U115" s="71"/>
    </row>
    <row r="116" spans="1:21" ht="12.75" customHeight="1">
      <c r="A116" s="17" t="s">
        <v>528</v>
      </c>
      <c r="B116" s="16" t="s">
        <v>529</v>
      </c>
      <c r="C116" s="17" t="s">
        <v>528</v>
      </c>
      <c r="D116" s="80">
        <f>E116+F116</f>
        <v>3900</v>
      </c>
      <c r="E116" s="81"/>
      <c r="F116" s="81">
        <v>3900</v>
      </c>
      <c r="G116" s="82">
        <f t="shared" si="7"/>
        <v>5000</v>
      </c>
      <c r="H116" s="81"/>
      <c r="I116" s="81">
        <v>5000</v>
      </c>
      <c r="J116" s="71">
        <f t="shared" si="8"/>
        <v>0</v>
      </c>
      <c r="K116" s="83"/>
      <c r="L116" s="83"/>
      <c r="M116" s="71">
        <f t="shared" si="9"/>
        <v>-5000</v>
      </c>
      <c r="N116" s="71">
        <f t="shared" si="10"/>
        <v>0</v>
      </c>
      <c r="O116" s="66">
        <f>L116-I116</f>
        <v>-5000</v>
      </c>
      <c r="P116" s="71">
        <f t="shared" si="11"/>
        <v>0</v>
      </c>
      <c r="Q116" s="83"/>
      <c r="R116" s="83"/>
      <c r="S116" s="66"/>
      <c r="T116" s="83"/>
      <c r="U116" s="83"/>
    </row>
    <row r="117" spans="1:21" ht="12.75" customHeight="1">
      <c r="A117" s="17" t="s">
        <v>530</v>
      </c>
      <c r="B117" s="16" t="s">
        <v>531</v>
      </c>
      <c r="C117" s="17" t="s">
        <v>530</v>
      </c>
      <c r="D117" s="80">
        <f>E117+F117</f>
        <v>46925.2371</v>
      </c>
      <c r="E117" s="81"/>
      <c r="F117" s="81">
        <v>46925.2371</v>
      </c>
      <c r="G117" s="82">
        <f t="shared" si="7"/>
        <v>66000</v>
      </c>
      <c r="H117" s="81"/>
      <c r="I117" s="81">
        <v>66000</v>
      </c>
      <c r="J117" s="71">
        <f t="shared" si="8"/>
        <v>66000</v>
      </c>
      <c r="K117" s="83"/>
      <c r="L117" s="83">
        <v>66000</v>
      </c>
      <c r="M117" s="71">
        <f t="shared" si="9"/>
        <v>0</v>
      </c>
      <c r="N117" s="71">
        <f t="shared" si="10"/>
        <v>0</v>
      </c>
      <c r="O117" s="66">
        <f>L117-I117</f>
        <v>0</v>
      </c>
      <c r="P117" s="71">
        <f t="shared" si="11"/>
        <v>40000</v>
      </c>
      <c r="Q117" s="83"/>
      <c r="R117" s="83">
        <v>40000</v>
      </c>
      <c r="S117" s="66">
        <f t="shared" si="12"/>
        <v>40000</v>
      </c>
      <c r="T117" s="83"/>
      <c r="U117" s="83">
        <v>40000</v>
      </c>
    </row>
    <row r="118" spans="1:21" ht="12.75" customHeight="1">
      <c r="A118" s="17" t="s">
        <v>532</v>
      </c>
      <c r="B118" s="16" t="s">
        <v>533</v>
      </c>
      <c r="C118" s="17" t="s">
        <v>534</v>
      </c>
      <c r="D118" s="80">
        <f>E118+F118</f>
        <v>23008.5112</v>
      </c>
      <c r="E118" s="81"/>
      <c r="F118" s="81">
        <v>23008.5112</v>
      </c>
      <c r="G118" s="82">
        <f t="shared" si="7"/>
        <v>99510</v>
      </c>
      <c r="H118" s="81"/>
      <c r="I118" s="81">
        <v>99510</v>
      </c>
      <c r="J118" s="71">
        <f t="shared" si="8"/>
        <v>17000</v>
      </c>
      <c r="K118" s="71"/>
      <c r="L118" s="71">
        <v>17000</v>
      </c>
      <c r="M118" s="71">
        <f t="shared" si="9"/>
        <v>-82510</v>
      </c>
      <c r="N118" s="71">
        <f t="shared" si="10"/>
        <v>0</v>
      </c>
      <c r="O118" s="66">
        <f>L118-I118</f>
        <v>-82510</v>
      </c>
      <c r="P118" s="71">
        <f t="shared" si="11"/>
        <v>0</v>
      </c>
      <c r="Q118" s="71"/>
      <c r="R118" s="71"/>
      <c r="S118" s="66"/>
      <c r="T118" s="71"/>
      <c r="U118" s="71"/>
    </row>
    <row r="119" spans="1:21" s="4" customFormat="1" ht="19.5" customHeight="1">
      <c r="A119" s="7" t="s">
        <v>535</v>
      </c>
      <c r="B119" s="13" t="s">
        <v>536</v>
      </c>
      <c r="C119" s="7" t="s">
        <v>378</v>
      </c>
      <c r="D119" s="80">
        <f>E119+F119</f>
        <v>11786.6</v>
      </c>
      <c r="E119" s="82"/>
      <c r="F119" s="80">
        <f>F122</f>
        <v>11786.6</v>
      </c>
      <c r="G119" s="82">
        <f t="shared" si="7"/>
        <v>37800</v>
      </c>
      <c r="H119" s="82"/>
      <c r="I119" s="80">
        <f>I122+I121</f>
        <v>37800</v>
      </c>
      <c r="J119" s="71">
        <f t="shared" si="8"/>
        <v>25000</v>
      </c>
      <c r="K119" s="71"/>
      <c r="L119" s="66">
        <f>L122</f>
        <v>25000</v>
      </c>
      <c r="M119" s="71">
        <f t="shared" si="9"/>
        <v>-12800</v>
      </c>
      <c r="N119" s="71">
        <f t="shared" si="10"/>
        <v>0</v>
      </c>
      <c r="O119" s="66">
        <f>L119-I119</f>
        <v>-12800</v>
      </c>
      <c r="P119" s="71">
        <f t="shared" si="11"/>
        <v>40000</v>
      </c>
      <c r="Q119" s="71"/>
      <c r="R119" s="66">
        <f>R122</f>
        <v>40000</v>
      </c>
      <c r="S119" s="66">
        <f t="shared" si="12"/>
        <v>50000</v>
      </c>
      <c r="T119" s="71"/>
      <c r="U119" s="66">
        <f>U122</f>
        <v>50000</v>
      </c>
    </row>
    <row r="120" spans="1:21" ht="12.75" customHeight="1">
      <c r="A120" s="17"/>
      <c r="B120" s="16" t="s">
        <v>201</v>
      </c>
      <c r="C120" s="17"/>
      <c r="D120" s="80"/>
      <c r="E120" s="81"/>
      <c r="F120" s="81"/>
      <c r="G120" s="82"/>
      <c r="H120" s="81"/>
      <c r="I120" s="81"/>
      <c r="J120" s="71">
        <f t="shared" si="8"/>
        <v>0</v>
      </c>
      <c r="K120" s="83"/>
      <c r="L120" s="83"/>
      <c r="M120" s="71"/>
      <c r="N120" s="71"/>
      <c r="O120" s="66"/>
      <c r="P120" s="71"/>
      <c r="Q120" s="83"/>
      <c r="R120" s="83"/>
      <c r="S120" s="66"/>
      <c r="T120" s="83"/>
      <c r="U120" s="83"/>
    </row>
    <row r="121" spans="1:21" ht="12.75" customHeight="1">
      <c r="A121" s="17" t="s">
        <v>537</v>
      </c>
      <c r="B121" s="16" t="s">
        <v>538</v>
      </c>
      <c r="C121" s="17" t="s">
        <v>537</v>
      </c>
      <c r="D121" s="80"/>
      <c r="E121" s="81"/>
      <c r="F121" s="81"/>
      <c r="G121" s="82">
        <f t="shared" si="7"/>
        <v>2300</v>
      </c>
      <c r="H121" s="81"/>
      <c r="I121" s="81">
        <v>2300</v>
      </c>
      <c r="J121" s="71">
        <f t="shared" si="8"/>
        <v>0</v>
      </c>
      <c r="K121" s="83"/>
      <c r="L121" s="83"/>
      <c r="M121" s="71">
        <f t="shared" si="9"/>
        <v>-2300</v>
      </c>
      <c r="N121" s="71">
        <f t="shared" si="10"/>
        <v>0</v>
      </c>
      <c r="O121" s="66">
        <f>L121-I121</f>
        <v>-2300</v>
      </c>
      <c r="P121" s="71">
        <f t="shared" si="11"/>
        <v>0</v>
      </c>
      <c r="Q121" s="83"/>
      <c r="R121" s="83"/>
      <c r="S121" s="66"/>
      <c r="T121" s="83"/>
      <c r="U121" s="83"/>
    </row>
    <row r="122" spans="1:21" ht="12.75" customHeight="1">
      <c r="A122" s="17" t="s">
        <v>539</v>
      </c>
      <c r="B122" s="16" t="s">
        <v>540</v>
      </c>
      <c r="C122" s="17" t="s">
        <v>539</v>
      </c>
      <c r="D122" s="80">
        <f>E122+F122</f>
        <v>11786.6</v>
      </c>
      <c r="E122" s="81"/>
      <c r="F122" s="81">
        <v>11786.6</v>
      </c>
      <c r="G122" s="82">
        <f t="shared" si="7"/>
        <v>35500</v>
      </c>
      <c r="H122" s="81"/>
      <c r="I122" s="81">
        <v>35500</v>
      </c>
      <c r="J122" s="71">
        <f t="shared" si="8"/>
        <v>25000</v>
      </c>
      <c r="K122" s="83"/>
      <c r="L122" s="83">
        <v>25000</v>
      </c>
      <c r="M122" s="71">
        <f t="shared" si="9"/>
        <v>-10500</v>
      </c>
      <c r="N122" s="71">
        <f t="shared" si="10"/>
        <v>0</v>
      </c>
      <c r="O122" s="66">
        <f>L122-I122</f>
        <v>-10500</v>
      </c>
      <c r="P122" s="71">
        <f t="shared" si="11"/>
        <v>40000</v>
      </c>
      <c r="Q122" s="83"/>
      <c r="R122" s="83">
        <v>40000</v>
      </c>
      <c r="S122" s="66">
        <f t="shared" si="12"/>
        <v>50000</v>
      </c>
      <c r="T122" s="83"/>
      <c r="U122" s="83">
        <v>50000</v>
      </c>
    </row>
    <row r="123" spans="1:21" s="4" customFormat="1" ht="27.75" customHeight="1">
      <c r="A123" s="7" t="s">
        <v>541</v>
      </c>
      <c r="B123" s="13" t="s">
        <v>542</v>
      </c>
      <c r="C123" s="7" t="s">
        <v>378</v>
      </c>
      <c r="D123" s="80">
        <f>E123+F123</f>
        <v>-1142636.9388</v>
      </c>
      <c r="E123" s="82"/>
      <c r="F123" s="82">
        <f>F125+F130</f>
        <v>-1142636.9388</v>
      </c>
      <c r="G123" s="82">
        <f t="shared" si="7"/>
        <v>-2424099.145</v>
      </c>
      <c r="H123" s="82"/>
      <c r="I123" s="80">
        <f>I130</f>
        <v>-2424099.145</v>
      </c>
      <c r="J123" s="71">
        <f t="shared" si="8"/>
        <v>-2320525</v>
      </c>
      <c r="K123" s="71"/>
      <c r="L123" s="66">
        <f>L130</f>
        <v>-2320525</v>
      </c>
      <c r="M123" s="71">
        <f t="shared" si="9"/>
        <v>103574.14500000002</v>
      </c>
      <c r="N123" s="71">
        <f t="shared" si="10"/>
        <v>0</v>
      </c>
      <c r="O123" s="66">
        <f>L123-I123</f>
        <v>103574.14500000002</v>
      </c>
      <c r="P123" s="71"/>
      <c r="Q123" s="71"/>
      <c r="R123" s="66">
        <f>R130</f>
        <v>-1395000</v>
      </c>
      <c r="S123" s="66">
        <f t="shared" si="12"/>
        <v>-880000</v>
      </c>
      <c r="T123" s="71"/>
      <c r="U123" s="66">
        <f>U130</f>
        <v>-880000</v>
      </c>
    </row>
    <row r="124" spans="1:21" ht="12.75" customHeight="1">
      <c r="A124" s="17"/>
      <c r="B124" s="16" t="s">
        <v>5</v>
      </c>
      <c r="C124" s="17"/>
      <c r="D124" s="80"/>
      <c r="E124" s="81"/>
      <c r="F124" s="81"/>
      <c r="G124" s="82"/>
      <c r="H124" s="81"/>
      <c r="I124" s="81"/>
      <c r="J124" s="71"/>
      <c r="K124" s="83"/>
      <c r="L124" s="83"/>
      <c r="M124" s="71"/>
      <c r="N124" s="71"/>
      <c r="O124" s="66"/>
      <c r="P124" s="71"/>
      <c r="Q124" s="83"/>
      <c r="R124" s="83"/>
      <c r="S124" s="66"/>
      <c r="T124" s="83"/>
      <c r="U124" s="83"/>
    </row>
    <row r="125" spans="1:21" s="4" customFormat="1" ht="27.75" customHeight="1">
      <c r="A125" s="7" t="s">
        <v>543</v>
      </c>
      <c r="B125" s="13" t="s">
        <v>544</v>
      </c>
      <c r="C125" s="7" t="s">
        <v>378</v>
      </c>
      <c r="D125" s="80">
        <f>E125+F125</f>
        <v>-15495.541</v>
      </c>
      <c r="E125" s="82"/>
      <c r="F125" s="80">
        <f>F129</f>
        <v>-15495.541</v>
      </c>
      <c r="G125" s="82"/>
      <c r="H125" s="82"/>
      <c r="I125" s="82"/>
      <c r="J125" s="71">
        <f t="shared" si="8"/>
        <v>0</v>
      </c>
      <c r="K125" s="71"/>
      <c r="L125" s="71"/>
      <c r="M125" s="71">
        <f t="shared" si="9"/>
        <v>0</v>
      </c>
      <c r="N125" s="71">
        <f t="shared" si="10"/>
        <v>0</v>
      </c>
      <c r="O125" s="66">
        <f>L125-I125</f>
        <v>0</v>
      </c>
      <c r="P125" s="71"/>
      <c r="Q125" s="71"/>
      <c r="R125" s="71"/>
      <c r="S125" s="66"/>
      <c r="T125" s="71"/>
      <c r="U125" s="71"/>
    </row>
    <row r="126" spans="1:21" ht="12.75" customHeight="1">
      <c r="A126" s="17"/>
      <c r="B126" s="16" t="s">
        <v>5</v>
      </c>
      <c r="C126" s="17"/>
      <c r="D126" s="80"/>
      <c r="E126" s="81"/>
      <c r="F126" s="81"/>
      <c r="G126" s="82"/>
      <c r="H126" s="81"/>
      <c r="I126" s="81"/>
      <c r="J126" s="71"/>
      <c r="K126" s="71"/>
      <c r="L126" s="71"/>
      <c r="M126" s="71"/>
      <c r="N126" s="71"/>
      <c r="O126" s="66"/>
      <c r="P126" s="71"/>
      <c r="Q126" s="71"/>
      <c r="R126" s="71"/>
      <c r="S126" s="66"/>
      <c r="T126" s="71"/>
      <c r="U126" s="71"/>
    </row>
    <row r="127" spans="1:21" ht="12.75" customHeight="1">
      <c r="A127" s="17" t="s">
        <v>545</v>
      </c>
      <c r="B127" s="16" t="s">
        <v>546</v>
      </c>
      <c r="C127" s="17" t="s">
        <v>547</v>
      </c>
      <c r="D127" s="80"/>
      <c r="E127" s="81"/>
      <c r="F127" s="81"/>
      <c r="G127" s="82"/>
      <c r="H127" s="81"/>
      <c r="I127" s="81"/>
      <c r="J127" s="71"/>
      <c r="K127" s="83"/>
      <c r="L127" s="83"/>
      <c r="M127" s="71"/>
      <c r="N127" s="71"/>
      <c r="O127" s="66"/>
      <c r="P127" s="71"/>
      <c r="Q127" s="83"/>
      <c r="R127" s="83"/>
      <c r="S127" s="66"/>
      <c r="T127" s="83"/>
      <c r="U127" s="83"/>
    </row>
    <row r="128" spans="1:21" ht="12.75" customHeight="1">
      <c r="A128" s="17" t="s">
        <v>548</v>
      </c>
      <c r="B128" s="16" t="s">
        <v>549</v>
      </c>
      <c r="C128" s="17" t="s">
        <v>550</v>
      </c>
      <c r="D128" s="80"/>
      <c r="E128" s="81"/>
      <c r="F128" s="81"/>
      <c r="G128" s="82"/>
      <c r="H128" s="81"/>
      <c r="I128" s="81"/>
      <c r="J128" s="71"/>
      <c r="K128" s="83"/>
      <c r="L128" s="83"/>
      <c r="M128" s="71"/>
      <c r="N128" s="71"/>
      <c r="O128" s="66"/>
      <c r="P128" s="71"/>
      <c r="Q128" s="83"/>
      <c r="R128" s="83"/>
      <c r="S128" s="66"/>
      <c r="T128" s="83"/>
      <c r="U128" s="83"/>
    </row>
    <row r="129" spans="1:21" ht="12.75" customHeight="1">
      <c r="A129" s="17">
        <v>6130</v>
      </c>
      <c r="B129" s="16" t="s">
        <v>598</v>
      </c>
      <c r="C129" s="17">
        <v>8131</v>
      </c>
      <c r="D129" s="80">
        <f>E129+F129</f>
        <v>-15495.541</v>
      </c>
      <c r="E129" s="81"/>
      <c r="F129" s="81">
        <v>-15495.541</v>
      </c>
      <c r="G129" s="82"/>
      <c r="H129" s="81"/>
      <c r="I129" s="81"/>
      <c r="J129" s="71"/>
      <c r="K129" s="83"/>
      <c r="L129" s="83"/>
      <c r="M129" s="71"/>
      <c r="N129" s="71"/>
      <c r="O129" s="66"/>
      <c r="P129" s="71"/>
      <c r="Q129" s="83"/>
      <c r="R129" s="83"/>
      <c r="S129" s="66"/>
      <c r="T129" s="83"/>
      <c r="U129" s="83"/>
    </row>
    <row r="130" spans="1:21" s="4" customFormat="1" ht="27.75" customHeight="1">
      <c r="A130" s="7" t="s">
        <v>551</v>
      </c>
      <c r="B130" s="13" t="s">
        <v>552</v>
      </c>
      <c r="C130" s="7" t="s">
        <v>378</v>
      </c>
      <c r="D130" s="80">
        <f>E130+F130</f>
        <v>-1127141.3978</v>
      </c>
      <c r="E130" s="82"/>
      <c r="F130" s="80">
        <f>F132</f>
        <v>-1127141.3978</v>
      </c>
      <c r="G130" s="82">
        <f t="shared" si="7"/>
        <v>-2424099.145</v>
      </c>
      <c r="H130" s="82"/>
      <c r="I130" s="80">
        <f>I132</f>
        <v>-2424099.145</v>
      </c>
      <c r="J130" s="71">
        <f t="shared" si="8"/>
        <v>-2320525</v>
      </c>
      <c r="K130" s="71"/>
      <c r="L130" s="66">
        <f>L132</f>
        <v>-2320525</v>
      </c>
      <c r="M130" s="71">
        <f t="shared" si="9"/>
        <v>103574.14500000002</v>
      </c>
      <c r="N130" s="71">
        <f t="shared" si="10"/>
        <v>0</v>
      </c>
      <c r="O130" s="66">
        <f>L130-I130</f>
        <v>103574.14500000002</v>
      </c>
      <c r="P130" s="71"/>
      <c r="Q130" s="71"/>
      <c r="R130" s="66">
        <f>R132</f>
        <v>-1395000</v>
      </c>
      <c r="S130" s="66">
        <f t="shared" si="12"/>
        <v>-880000</v>
      </c>
      <c r="T130" s="71"/>
      <c r="U130" s="66">
        <f>+U132</f>
        <v>-880000</v>
      </c>
    </row>
    <row r="131" spans="1:21" ht="12.75" customHeight="1">
      <c r="A131" s="17"/>
      <c r="B131" s="16" t="s">
        <v>5</v>
      </c>
      <c r="C131" s="17"/>
      <c r="D131" s="80"/>
      <c r="E131" s="81"/>
      <c r="F131" s="81"/>
      <c r="G131" s="82"/>
      <c r="H131" s="81"/>
      <c r="I131" s="81"/>
      <c r="J131" s="71"/>
      <c r="K131" s="83"/>
      <c r="L131" s="83"/>
      <c r="M131" s="71"/>
      <c r="N131" s="71"/>
      <c r="O131" s="66"/>
      <c r="P131" s="71"/>
      <c r="Q131" s="83"/>
      <c r="R131" s="83"/>
      <c r="S131" s="66"/>
      <c r="T131" s="83"/>
      <c r="U131" s="83"/>
    </row>
    <row r="132" spans="1:21" ht="12.75" customHeight="1">
      <c r="A132" s="17" t="s">
        <v>553</v>
      </c>
      <c r="B132" s="16" t="s">
        <v>554</v>
      </c>
      <c r="C132" s="17" t="s">
        <v>555</v>
      </c>
      <c r="D132" s="80">
        <f>E132+F132</f>
        <v>-1127141.3978</v>
      </c>
      <c r="E132" s="81"/>
      <c r="F132" s="81">
        <v>-1127141.3978</v>
      </c>
      <c r="G132" s="82">
        <f t="shared" si="7"/>
        <v>-2424099.145</v>
      </c>
      <c r="H132" s="81"/>
      <c r="I132" s="81">
        <v>-2424099.145</v>
      </c>
      <c r="J132" s="71">
        <f t="shared" si="8"/>
        <v>-2320525</v>
      </c>
      <c r="K132" s="83"/>
      <c r="L132" s="83">
        <v>-2320525</v>
      </c>
      <c r="M132" s="71">
        <f t="shared" si="9"/>
        <v>103574.14500000002</v>
      </c>
      <c r="N132" s="71">
        <f t="shared" si="10"/>
        <v>0</v>
      </c>
      <c r="O132" s="66">
        <f>L132-I132</f>
        <v>103574.14500000002</v>
      </c>
      <c r="P132" s="71">
        <f t="shared" si="11"/>
        <v>-1395000</v>
      </c>
      <c r="Q132" s="83"/>
      <c r="R132" s="83">
        <v>-1395000</v>
      </c>
      <c r="S132" s="66">
        <f t="shared" si="12"/>
        <v>-880000</v>
      </c>
      <c r="T132" s="83"/>
      <c r="U132" s="83">
        <v>-880000</v>
      </c>
    </row>
    <row r="133" spans="3:22" ht="10.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3:21" ht="10.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0.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0.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0.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0.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0.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0.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0.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0.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0.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0.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0.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10.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3:21" ht="10.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</sheetData>
  <sheetProtection/>
  <mergeCells count="24">
    <mergeCell ref="P5:R5"/>
    <mergeCell ref="S5:U5"/>
    <mergeCell ref="P6:P7"/>
    <mergeCell ref="Q6:R6"/>
    <mergeCell ref="N6:O6"/>
    <mergeCell ref="J5:L5"/>
    <mergeCell ref="M5:O5"/>
    <mergeCell ref="M6:M7"/>
    <mergeCell ref="D5:F5"/>
    <mergeCell ref="G5:I5"/>
    <mergeCell ref="D6:D7"/>
    <mergeCell ref="E6:F6"/>
    <mergeCell ref="G6:G7"/>
    <mergeCell ref="H6:I6"/>
    <mergeCell ref="T1:U1"/>
    <mergeCell ref="T2:U2"/>
    <mergeCell ref="A3:U3"/>
    <mergeCell ref="A5:A7"/>
    <mergeCell ref="B5:B7"/>
    <mergeCell ref="C5:C7"/>
    <mergeCell ref="J6:J7"/>
    <mergeCell ref="K6:L6"/>
    <mergeCell ref="S6:S7"/>
    <mergeCell ref="T6:U6"/>
  </mergeCells>
  <printOptions/>
  <pageMargins left="0.25" right="0.25" top="0.75" bottom="0.75" header="0.3" footer="0.3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5"/>
  <sheetViews>
    <sheetView tabSelected="1" zoomScale="120" zoomScaleNormal="120" zoomScalePageLayoutView="0" workbookViewId="0" topLeftCell="L1">
      <selection activeCell="W2" sqref="W2:X2"/>
    </sheetView>
  </sheetViews>
  <sheetFormatPr defaultColWidth="9.140625" defaultRowHeight="12"/>
  <cols>
    <col min="1" max="3" width="8.8515625" style="96" customWidth="1"/>
    <col min="4" max="4" width="8.8515625" style="97" customWidth="1"/>
    <col min="5" max="5" width="50.00390625" style="142" customWidth="1"/>
    <col min="6" max="9" width="13.00390625" style="97" customWidth="1"/>
    <col min="10" max="10" width="13.421875" style="97" customWidth="1"/>
    <col min="11" max="11" width="13.00390625" style="97" customWidth="1"/>
    <col min="12" max="12" width="14.28125" style="97" customWidth="1"/>
    <col min="13" max="13" width="13.140625" style="98" customWidth="1"/>
    <col min="14" max="14" width="13.28125" style="98" customWidth="1"/>
    <col min="15" max="19" width="12.28125" style="98" customWidth="1"/>
    <col min="20" max="21" width="14.28125" style="98" customWidth="1"/>
    <col min="22" max="22" width="13.140625" style="98" customWidth="1"/>
    <col min="23" max="23" width="13.7109375" style="98" customWidth="1"/>
    <col min="24" max="24" width="14.421875" style="98" customWidth="1"/>
    <col min="25" max="16384" width="9.28125" style="100" customWidth="1"/>
  </cols>
  <sheetData>
    <row r="1" spans="23:24" ht="90" customHeight="1">
      <c r="W1" s="191" t="s">
        <v>637</v>
      </c>
      <c r="X1" s="191"/>
    </row>
    <row r="2" spans="15:25" ht="71.25" customHeight="1">
      <c r="O2" s="97"/>
      <c r="P2" s="97"/>
      <c r="Q2" s="97"/>
      <c r="R2" s="97"/>
      <c r="U2" s="97"/>
      <c r="W2" s="191" t="s">
        <v>636</v>
      </c>
      <c r="X2" s="191"/>
      <c r="Y2" s="99"/>
    </row>
    <row r="3" spans="13:24" ht="10.5"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4" ht="41.25" customHeight="1">
      <c r="A4" s="200" t="s">
        <v>569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</row>
    <row r="5" spans="1:23" ht="21" customHeight="1" thickBot="1">
      <c r="A5" s="103"/>
      <c r="B5" s="103"/>
      <c r="C5" s="103"/>
      <c r="D5" s="143"/>
      <c r="E5" s="144"/>
      <c r="F5" s="143"/>
      <c r="G5" s="143"/>
      <c r="H5" s="143"/>
      <c r="I5" s="143"/>
      <c r="J5" s="143"/>
      <c r="K5" s="143"/>
      <c r="L5" s="143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</row>
    <row r="6" spans="1:24" ht="22.5" customHeight="1">
      <c r="A6" s="202" t="s">
        <v>1</v>
      </c>
      <c r="B6" s="196" t="s">
        <v>189</v>
      </c>
      <c r="C6" s="196" t="s">
        <v>190</v>
      </c>
      <c r="D6" s="196" t="s">
        <v>191</v>
      </c>
      <c r="E6" s="198" t="s">
        <v>556</v>
      </c>
      <c r="F6" s="181" t="s">
        <v>3</v>
      </c>
      <c r="G6" s="181" t="s">
        <v>570</v>
      </c>
      <c r="H6" s="181"/>
      <c r="I6" s="181"/>
      <c r="J6" s="181" t="s">
        <v>571</v>
      </c>
      <c r="K6" s="181"/>
      <c r="L6" s="181"/>
      <c r="M6" s="181" t="s">
        <v>184</v>
      </c>
      <c r="N6" s="181"/>
      <c r="O6" s="181"/>
      <c r="P6" s="198" t="s">
        <v>572</v>
      </c>
      <c r="Q6" s="198"/>
      <c r="R6" s="198"/>
      <c r="S6" s="181" t="s">
        <v>185</v>
      </c>
      <c r="T6" s="181"/>
      <c r="U6" s="181"/>
      <c r="V6" s="181" t="s">
        <v>186</v>
      </c>
      <c r="W6" s="181"/>
      <c r="X6" s="181"/>
    </row>
    <row r="7" spans="1:24" ht="18.75" customHeight="1">
      <c r="A7" s="203"/>
      <c r="B7" s="197"/>
      <c r="C7" s="197"/>
      <c r="D7" s="197"/>
      <c r="E7" s="201"/>
      <c r="F7" s="199"/>
      <c r="G7" s="176" t="s">
        <v>4</v>
      </c>
      <c r="H7" s="176" t="s">
        <v>5</v>
      </c>
      <c r="I7" s="176"/>
      <c r="J7" s="176" t="s">
        <v>4</v>
      </c>
      <c r="K7" s="176" t="s">
        <v>5</v>
      </c>
      <c r="L7" s="176"/>
      <c r="M7" s="176" t="s">
        <v>4</v>
      </c>
      <c r="N7" s="176" t="s">
        <v>5</v>
      </c>
      <c r="O7" s="176"/>
      <c r="P7" s="176" t="s">
        <v>4</v>
      </c>
      <c r="Q7" s="176" t="s">
        <v>5</v>
      </c>
      <c r="R7" s="176"/>
      <c r="S7" s="176" t="s">
        <v>4</v>
      </c>
      <c r="T7" s="176" t="s">
        <v>5</v>
      </c>
      <c r="U7" s="176"/>
      <c r="V7" s="176" t="s">
        <v>4</v>
      </c>
      <c r="W7" s="176" t="s">
        <v>5</v>
      </c>
      <c r="X7" s="176"/>
    </row>
    <row r="8" spans="1:24" ht="33.75" customHeight="1">
      <c r="A8" s="203"/>
      <c r="B8" s="197"/>
      <c r="C8" s="197"/>
      <c r="D8" s="197"/>
      <c r="E8" s="201"/>
      <c r="F8" s="199"/>
      <c r="G8" s="176"/>
      <c r="H8" s="110" t="s">
        <v>6</v>
      </c>
      <c r="I8" s="110" t="s">
        <v>7</v>
      </c>
      <c r="J8" s="176"/>
      <c r="K8" s="110" t="s">
        <v>6</v>
      </c>
      <c r="L8" s="110" t="s">
        <v>7</v>
      </c>
      <c r="M8" s="176"/>
      <c r="N8" s="110" t="s">
        <v>6</v>
      </c>
      <c r="O8" s="110" t="s">
        <v>7</v>
      </c>
      <c r="P8" s="176"/>
      <c r="Q8" s="110" t="s">
        <v>6</v>
      </c>
      <c r="R8" s="110" t="s">
        <v>7</v>
      </c>
      <c r="S8" s="176"/>
      <c r="T8" s="110" t="s">
        <v>6</v>
      </c>
      <c r="U8" s="110" t="s">
        <v>7</v>
      </c>
      <c r="V8" s="176"/>
      <c r="W8" s="110" t="s">
        <v>6</v>
      </c>
      <c r="X8" s="110" t="s">
        <v>7</v>
      </c>
    </row>
    <row r="9" spans="1:24" ht="12.75" customHeight="1">
      <c r="A9" s="146">
        <v>1</v>
      </c>
      <c r="B9" s="147">
        <v>2</v>
      </c>
      <c r="C9" s="147">
        <v>3</v>
      </c>
      <c r="D9" s="147">
        <v>4</v>
      </c>
      <c r="E9" s="147">
        <v>5</v>
      </c>
      <c r="F9" s="147">
        <v>6</v>
      </c>
      <c r="G9" s="147">
        <v>7</v>
      </c>
      <c r="H9" s="147">
        <v>8</v>
      </c>
      <c r="I9" s="147">
        <v>9</v>
      </c>
      <c r="J9" s="147">
        <v>10</v>
      </c>
      <c r="K9" s="147">
        <v>11</v>
      </c>
      <c r="L9" s="147">
        <v>12</v>
      </c>
      <c r="M9" s="147">
        <v>13</v>
      </c>
      <c r="N9" s="147">
        <v>14</v>
      </c>
      <c r="O9" s="147">
        <v>15</v>
      </c>
      <c r="P9" s="147">
        <v>16</v>
      </c>
      <c r="Q9" s="147">
        <v>17</v>
      </c>
      <c r="R9" s="147">
        <v>18</v>
      </c>
      <c r="S9" s="147">
        <v>19</v>
      </c>
      <c r="T9" s="147">
        <v>20</v>
      </c>
      <c r="U9" s="147">
        <v>21</v>
      </c>
      <c r="V9" s="147">
        <v>22</v>
      </c>
      <c r="W9" s="148">
        <v>23</v>
      </c>
      <c r="X9" s="147">
        <v>24</v>
      </c>
    </row>
    <row r="10" spans="1:24" s="114" customFormat="1" ht="21" customHeight="1">
      <c r="A10" s="108" t="s">
        <v>10</v>
      </c>
      <c r="B10" s="109" t="s">
        <v>10</v>
      </c>
      <c r="C10" s="109" t="s">
        <v>10</v>
      </c>
      <c r="D10" s="109" t="s">
        <v>10</v>
      </c>
      <c r="E10" s="34" t="s">
        <v>193</v>
      </c>
      <c r="F10" s="35"/>
      <c r="G10" s="92">
        <f>H10+I10</f>
        <v>1120364.3650000002</v>
      </c>
      <c r="H10" s="92">
        <f>H11+H74+H81+H114+H132+H162+H185+H207</f>
        <v>831518.9380000001</v>
      </c>
      <c r="I10" s="92">
        <f>I11+I81+I114+I132+I162</f>
        <v>288845.427</v>
      </c>
      <c r="J10" s="92">
        <f>K10+L10</f>
        <v>3681816.85</v>
      </c>
      <c r="K10" s="92">
        <f>K11+K74+K81+K114+K132+K162+K185+K207+K215</f>
        <v>1665570</v>
      </c>
      <c r="L10" s="92">
        <f>L11+L81+L114+L132+L162</f>
        <v>2016246.85</v>
      </c>
      <c r="M10" s="91">
        <f>N10+O10</f>
        <v>3127890</v>
      </c>
      <c r="N10" s="89">
        <f>N11+N74+N81+N114+N132+N162+N185+N207+N215</f>
        <v>1684415</v>
      </c>
      <c r="O10" s="89">
        <f>O11+O81+O114+O132+O162</f>
        <v>1443475</v>
      </c>
      <c r="P10" s="91">
        <f>Q10+R10</f>
        <v>-553926.8500000001</v>
      </c>
      <c r="Q10" s="91">
        <f>N10-K10</f>
        <v>18845</v>
      </c>
      <c r="R10" s="91">
        <f>O10-L10</f>
        <v>-572771.8500000001</v>
      </c>
      <c r="S10" s="91">
        <f>T10+U10</f>
        <v>2570279</v>
      </c>
      <c r="T10" s="94">
        <f>T11+T74+T81+T114+T132+T162+T185+T207+T215</f>
        <v>1754279</v>
      </c>
      <c r="U10" s="94">
        <f>U11+U81+U114+U132+U162</f>
        <v>816000</v>
      </c>
      <c r="V10" s="93">
        <f>W10+X10</f>
        <v>2391719</v>
      </c>
      <c r="W10" s="94">
        <f>W11+W74+W81+W114+W132+W162+W185+W207+W215</f>
        <v>1933719</v>
      </c>
      <c r="X10" s="94">
        <f>X11+X81+X114+X132+X162</f>
        <v>458000</v>
      </c>
    </row>
    <row r="11" spans="1:24" s="114" customFormat="1" ht="30.75" customHeight="1">
      <c r="A11" s="108" t="s">
        <v>194</v>
      </c>
      <c r="B11" s="109" t="s">
        <v>195</v>
      </c>
      <c r="C11" s="109" t="s">
        <v>196</v>
      </c>
      <c r="D11" s="109" t="s">
        <v>196</v>
      </c>
      <c r="E11" s="34" t="s">
        <v>197</v>
      </c>
      <c r="F11" s="35"/>
      <c r="G11" s="92">
        <f aca="true" t="shared" si="0" ref="G11:G67">H11+I11</f>
        <v>418794.775</v>
      </c>
      <c r="H11" s="92">
        <f>H13+H45+H51</f>
        <v>213218.638</v>
      </c>
      <c r="I11" s="92">
        <f>I13+I51</f>
        <v>205576.13700000002</v>
      </c>
      <c r="J11" s="92">
        <f aca="true" t="shared" si="1" ref="J11:J76">K11+L11</f>
        <v>1359669</v>
      </c>
      <c r="K11" s="92">
        <f>K13+K51</f>
        <v>381330</v>
      </c>
      <c r="L11" s="92">
        <f>L13+L51</f>
        <v>978339</v>
      </c>
      <c r="M11" s="91">
        <f aca="true" t="shared" si="2" ref="M11:M74">N11+O11</f>
        <v>1359800</v>
      </c>
      <c r="N11" s="91">
        <f>N13+N51</f>
        <v>443800</v>
      </c>
      <c r="O11" s="89">
        <f>O13+O51</f>
        <v>916000</v>
      </c>
      <c r="P11" s="91">
        <f aca="true" t="shared" si="3" ref="P11:P74">Q11+R11</f>
        <v>131</v>
      </c>
      <c r="Q11" s="91">
        <f aca="true" t="shared" si="4" ref="Q11:Q74">N11-K11</f>
        <v>62470</v>
      </c>
      <c r="R11" s="91">
        <f aca="true" t="shared" si="5" ref="R11:R74">O11-L11</f>
        <v>-62339</v>
      </c>
      <c r="S11" s="91">
        <f aca="true" t="shared" si="6" ref="S11:S74">T11+U11</f>
        <v>795929</v>
      </c>
      <c r="T11" s="93">
        <f>T13+T51</f>
        <v>435929</v>
      </c>
      <c r="U11" s="94">
        <f>U51</f>
        <v>360000</v>
      </c>
      <c r="V11" s="93">
        <f aca="true" t="shared" si="7" ref="V11:V74">W11+X11</f>
        <v>883169</v>
      </c>
      <c r="W11" s="94">
        <f>W13+W51</f>
        <v>513169</v>
      </c>
      <c r="X11" s="94">
        <f>X51</f>
        <v>370000</v>
      </c>
    </row>
    <row r="12" spans="1:24" ht="12.75" customHeight="1">
      <c r="A12" s="24"/>
      <c r="B12" s="26"/>
      <c r="C12" s="26"/>
      <c r="D12" s="149"/>
      <c r="E12" s="150" t="s">
        <v>5</v>
      </c>
      <c r="F12" s="149"/>
      <c r="G12" s="92"/>
      <c r="H12" s="91"/>
      <c r="I12" s="91"/>
      <c r="J12" s="92"/>
      <c r="K12" s="91"/>
      <c r="L12" s="91"/>
      <c r="M12" s="91"/>
      <c r="N12" s="91"/>
      <c r="O12" s="91"/>
      <c r="P12" s="91"/>
      <c r="Q12" s="91"/>
      <c r="R12" s="91"/>
      <c r="S12" s="91"/>
      <c r="T12" s="93"/>
      <c r="U12" s="93"/>
      <c r="V12" s="93"/>
      <c r="W12" s="93"/>
      <c r="X12" s="93"/>
    </row>
    <row r="13" spans="1:24" s="114" customFormat="1" ht="50.25" customHeight="1">
      <c r="A13" s="108" t="s">
        <v>198</v>
      </c>
      <c r="B13" s="109" t="s">
        <v>195</v>
      </c>
      <c r="C13" s="109" t="s">
        <v>199</v>
      </c>
      <c r="D13" s="109" t="s">
        <v>196</v>
      </c>
      <c r="E13" s="36" t="s">
        <v>200</v>
      </c>
      <c r="F13" s="37"/>
      <c r="G13" s="92">
        <f t="shared" si="0"/>
        <v>333937.554</v>
      </c>
      <c r="H13" s="90">
        <f>H15</f>
        <v>187073.25400000002</v>
      </c>
      <c r="I13" s="90">
        <f>I15</f>
        <v>146864.30000000002</v>
      </c>
      <c r="J13" s="92">
        <f t="shared" si="1"/>
        <v>991559</v>
      </c>
      <c r="K13" s="90">
        <f>K15</f>
        <v>349530</v>
      </c>
      <c r="L13" s="90">
        <f>L15</f>
        <v>642029</v>
      </c>
      <c r="M13" s="91">
        <f t="shared" si="2"/>
        <v>866800</v>
      </c>
      <c r="N13" s="89">
        <f>N15</f>
        <v>406800</v>
      </c>
      <c r="O13" s="89">
        <f>O15</f>
        <v>460000</v>
      </c>
      <c r="P13" s="91">
        <f t="shared" si="3"/>
        <v>-124759</v>
      </c>
      <c r="Q13" s="91">
        <f t="shared" si="4"/>
        <v>57270</v>
      </c>
      <c r="R13" s="91">
        <f t="shared" si="5"/>
        <v>-182029</v>
      </c>
      <c r="S13" s="91">
        <f t="shared" si="6"/>
        <v>401129</v>
      </c>
      <c r="T13" s="93">
        <f>T15</f>
        <v>401129</v>
      </c>
      <c r="U13" s="93"/>
      <c r="V13" s="93">
        <f t="shared" si="7"/>
        <v>475169</v>
      </c>
      <c r="W13" s="94">
        <f>W15</f>
        <v>475169</v>
      </c>
      <c r="X13" s="93"/>
    </row>
    <row r="14" spans="1:24" ht="12.75" customHeight="1">
      <c r="A14" s="24"/>
      <c r="B14" s="26"/>
      <c r="C14" s="26"/>
      <c r="D14" s="149"/>
      <c r="E14" s="150" t="s">
        <v>201</v>
      </c>
      <c r="F14" s="149"/>
      <c r="G14" s="92"/>
      <c r="H14" s="89"/>
      <c r="I14" s="89"/>
      <c r="J14" s="92"/>
      <c r="K14" s="91"/>
      <c r="L14" s="91"/>
      <c r="M14" s="91"/>
      <c r="N14" s="89"/>
      <c r="O14" s="89"/>
      <c r="P14" s="91"/>
      <c r="Q14" s="91"/>
      <c r="R14" s="91"/>
      <c r="S14" s="91"/>
      <c r="T14" s="93"/>
      <c r="U14" s="93"/>
      <c r="V14" s="93"/>
      <c r="W14" s="93"/>
      <c r="X14" s="93"/>
    </row>
    <row r="15" spans="1:24" s="114" customFormat="1" ht="30" customHeight="1">
      <c r="A15" s="108" t="s">
        <v>202</v>
      </c>
      <c r="B15" s="109" t="s">
        <v>195</v>
      </c>
      <c r="C15" s="109" t="s">
        <v>199</v>
      </c>
      <c r="D15" s="109" t="s">
        <v>199</v>
      </c>
      <c r="E15" s="151" t="s">
        <v>203</v>
      </c>
      <c r="F15" s="145"/>
      <c r="G15" s="92">
        <f t="shared" si="0"/>
        <v>333937.554</v>
      </c>
      <c r="H15" s="89">
        <f>H18+H19+H21+H22+H23+H24+H25+H28+H29+H30+H32+H33+H36+H37+H38+H39+H40+H42</f>
        <v>187073.25400000002</v>
      </c>
      <c r="I15" s="89">
        <f>I43+I44</f>
        <v>146864.30000000002</v>
      </c>
      <c r="J15" s="92">
        <f t="shared" si="1"/>
        <v>991559</v>
      </c>
      <c r="K15" s="89">
        <f>K18+K19+K21+K22+K23+K24+K25+K26+K28+K29+K30+K32+K33+K35+K36+K37+K38+K39+K40+K42</f>
        <v>349530</v>
      </c>
      <c r="L15" s="89">
        <f>L43+L44</f>
        <v>642029</v>
      </c>
      <c r="M15" s="91">
        <f t="shared" si="2"/>
        <v>866800</v>
      </c>
      <c r="N15" s="89">
        <f>N18+N19+N22+N23+N24+N25+N26+N28+N29+N30+N32+N33+N35+N36+N37+N38+N39+N40+N42</f>
        <v>406800</v>
      </c>
      <c r="O15" s="89">
        <f>O44</f>
        <v>460000</v>
      </c>
      <c r="P15" s="91">
        <f t="shared" si="3"/>
        <v>-124759</v>
      </c>
      <c r="Q15" s="91">
        <f t="shared" si="4"/>
        <v>57270</v>
      </c>
      <c r="R15" s="91">
        <f t="shared" si="5"/>
        <v>-182029</v>
      </c>
      <c r="S15" s="91">
        <f t="shared" si="6"/>
        <v>401129</v>
      </c>
      <c r="T15" s="94">
        <f>T18+T19+T22+T23+T24+T25+T26+T28+T29+T30+T32+T33+T35+T36+T37+T38+T39+T40+T42</f>
        <v>401129</v>
      </c>
      <c r="U15" s="93"/>
      <c r="V15" s="93">
        <f t="shared" si="7"/>
        <v>475169</v>
      </c>
      <c r="W15" s="93">
        <f>W18+W19+W22+W23+W24+W25+W26+W28+W29+W30+W32+W33+W35+W36+W37+W38+W39+W40+W42</f>
        <v>475169</v>
      </c>
      <c r="X15" s="93"/>
    </row>
    <row r="16" spans="1:24" ht="12.75" customHeight="1">
      <c r="A16" s="24"/>
      <c r="B16" s="26"/>
      <c r="C16" s="26"/>
      <c r="D16" s="149"/>
      <c r="E16" s="150" t="s">
        <v>5</v>
      </c>
      <c r="F16" s="149"/>
      <c r="G16" s="92"/>
      <c r="H16" s="91"/>
      <c r="I16" s="91"/>
      <c r="J16" s="92"/>
      <c r="K16" s="91"/>
      <c r="L16" s="91"/>
      <c r="M16" s="91"/>
      <c r="N16" s="91"/>
      <c r="O16" s="91"/>
      <c r="P16" s="91"/>
      <c r="Q16" s="91"/>
      <c r="R16" s="91"/>
      <c r="S16" s="91"/>
      <c r="T16" s="93"/>
      <c r="U16" s="93"/>
      <c r="V16" s="93"/>
      <c r="W16" s="93"/>
      <c r="X16" s="93"/>
    </row>
    <row r="17" spans="1:24" s="114" customFormat="1" ht="16.5" customHeight="1">
      <c r="A17" s="12"/>
      <c r="B17" s="14"/>
      <c r="C17" s="14"/>
      <c r="D17" s="145"/>
      <c r="E17" s="36" t="s">
        <v>557</v>
      </c>
      <c r="F17" s="38"/>
      <c r="G17" s="92"/>
      <c r="H17" s="89"/>
      <c r="I17" s="89"/>
      <c r="J17" s="92"/>
      <c r="K17" s="89"/>
      <c r="L17" s="89"/>
      <c r="M17" s="91"/>
      <c r="N17" s="91"/>
      <c r="O17" s="91"/>
      <c r="P17" s="91"/>
      <c r="Q17" s="91"/>
      <c r="R17" s="91"/>
      <c r="S17" s="91"/>
      <c r="T17" s="93"/>
      <c r="U17" s="93"/>
      <c r="V17" s="93"/>
      <c r="W17" s="93"/>
      <c r="X17" s="93"/>
    </row>
    <row r="18" spans="1:24" ht="21" customHeight="1">
      <c r="A18" s="24"/>
      <c r="B18" s="26"/>
      <c r="C18" s="26"/>
      <c r="D18" s="149"/>
      <c r="E18" s="150" t="s">
        <v>384</v>
      </c>
      <c r="F18" s="147" t="s">
        <v>383</v>
      </c>
      <c r="G18" s="92">
        <f t="shared" si="0"/>
        <v>139025.8</v>
      </c>
      <c r="H18" s="91">
        <v>139025.8</v>
      </c>
      <c r="I18" s="91"/>
      <c r="J18" s="92">
        <f t="shared" si="1"/>
        <v>271400</v>
      </c>
      <c r="K18" s="91">
        <v>271400</v>
      </c>
      <c r="L18" s="91"/>
      <c r="M18" s="91">
        <f t="shared" si="2"/>
        <v>330000</v>
      </c>
      <c r="N18" s="91">
        <v>330000</v>
      </c>
      <c r="O18" s="91"/>
      <c r="P18" s="91">
        <f t="shared" si="3"/>
        <v>58600</v>
      </c>
      <c r="Q18" s="91">
        <f t="shared" si="4"/>
        <v>58600</v>
      </c>
      <c r="R18" s="91">
        <f t="shared" si="5"/>
        <v>0</v>
      </c>
      <c r="S18" s="91">
        <f t="shared" si="6"/>
        <v>298679</v>
      </c>
      <c r="T18" s="93">
        <v>298679</v>
      </c>
      <c r="U18" s="93"/>
      <c r="V18" s="93">
        <f t="shared" si="7"/>
        <v>343399</v>
      </c>
      <c r="W18" s="93">
        <v>343399</v>
      </c>
      <c r="X18" s="93"/>
    </row>
    <row r="19" spans="1:24" ht="27" customHeight="1">
      <c r="A19" s="24"/>
      <c r="B19" s="26"/>
      <c r="C19" s="26"/>
      <c r="D19" s="149"/>
      <c r="E19" s="150" t="s">
        <v>386</v>
      </c>
      <c r="F19" s="147" t="s">
        <v>385</v>
      </c>
      <c r="G19" s="92">
        <f t="shared" si="0"/>
        <v>22614.73</v>
      </c>
      <c r="H19" s="91">
        <v>22614.73</v>
      </c>
      <c r="I19" s="91"/>
      <c r="J19" s="92">
        <f t="shared" si="1"/>
        <v>33000</v>
      </c>
      <c r="K19" s="91">
        <v>33000</v>
      </c>
      <c r="L19" s="91"/>
      <c r="M19" s="91">
        <f t="shared" si="2"/>
        <v>25000</v>
      </c>
      <c r="N19" s="91">
        <v>25000</v>
      </c>
      <c r="O19" s="91"/>
      <c r="P19" s="91">
        <f t="shared" si="3"/>
        <v>-8000</v>
      </c>
      <c r="Q19" s="91">
        <f t="shared" si="4"/>
        <v>-8000</v>
      </c>
      <c r="R19" s="91">
        <f t="shared" si="5"/>
        <v>0</v>
      </c>
      <c r="S19" s="91">
        <f t="shared" si="6"/>
        <v>50000</v>
      </c>
      <c r="T19" s="93">
        <v>50000</v>
      </c>
      <c r="U19" s="93"/>
      <c r="V19" s="93">
        <f t="shared" si="7"/>
        <v>70000</v>
      </c>
      <c r="W19" s="93">
        <v>70000</v>
      </c>
      <c r="X19" s="93"/>
    </row>
    <row r="20" spans="1:24" ht="27" customHeight="1">
      <c r="A20" s="24"/>
      <c r="B20" s="26"/>
      <c r="C20" s="26"/>
      <c r="D20" s="149"/>
      <c r="E20" s="150" t="s">
        <v>599</v>
      </c>
      <c r="F20" s="147">
        <v>4115</v>
      </c>
      <c r="G20" s="92"/>
      <c r="H20" s="91"/>
      <c r="I20" s="91"/>
      <c r="J20" s="92"/>
      <c r="K20" s="91"/>
      <c r="L20" s="91"/>
      <c r="M20" s="91"/>
      <c r="N20" s="91"/>
      <c r="O20" s="91"/>
      <c r="P20" s="91"/>
      <c r="Q20" s="91"/>
      <c r="R20" s="91"/>
      <c r="S20" s="91"/>
      <c r="T20" s="93"/>
      <c r="U20" s="93"/>
      <c r="V20" s="93"/>
      <c r="W20" s="93"/>
      <c r="X20" s="93"/>
    </row>
    <row r="21" spans="1:24" ht="27" customHeight="1">
      <c r="A21" s="24"/>
      <c r="B21" s="26"/>
      <c r="C21" s="26"/>
      <c r="D21" s="149"/>
      <c r="E21" s="150" t="s">
        <v>600</v>
      </c>
      <c r="F21" s="147">
        <v>4211</v>
      </c>
      <c r="G21" s="92">
        <f t="shared" si="0"/>
        <v>942.1</v>
      </c>
      <c r="H21" s="91">
        <v>942.1</v>
      </c>
      <c r="I21" s="91"/>
      <c r="J21" s="92">
        <f t="shared" si="1"/>
        <v>1300</v>
      </c>
      <c r="K21" s="91">
        <v>1300</v>
      </c>
      <c r="L21" s="91"/>
      <c r="M21" s="91">
        <f t="shared" si="2"/>
        <v>0</v>
      </c>
      <c r="N21" s="91"/>
      <c r="O21" s="91"/>
      <c r="P21" s="91">
        <f t="shared" si="3"/>
        <v>-1300</v>
      </c>
      <c r="Q21" s="91">
        <f t="shared" si="4"/>
        <v>-1300</v>
      </c>
      <c r="R21" s="91">
        <f t="shared" si="5"/>
        <v>0</v>
      </c>
      <c r="S21" s="91">
        <f t="shared" si="6"/>
        <v>0</v>
      </c>
      <c r="T21" s="93"/>
      <c r="U21" s="93"/>
      <c r="V21" s="93">
        <f t="shared" si="7"/>
        <v>0</v>
      </c>
      <c r="W21" s="93"/>
      <c r="X21" s="93"/>
    </row>
    <row r="22" spans="1:24" ht="21" customHeight="1">
      <c r="A22" s="24"/>
      <c r="B22" s="26"/>
      <c r="C22" s="26"/>
      <c r="D22" s="149"/>
      <c r="E22" s="150" t="s">
        <v>605</v>
      </c>
      <c r="F22" s="147" t="s">
        <v>391</v>
      </c>
      <c r="G22" s="92">
        <f t="shared" si="0"/>
        <v>6347.351</v>
      </c>
      <c r="H22" s="91">
        <v>6347.351</v>
      </c>
      <c r="I22" s="91"/>
      <c r="J22" s="92">
        <f t="shared" si="1"/>
        <v>11200</v>
      </c>
      <c r="K22" s="91">
        <v>11200</v>
      </c>
      <c r="L22" s="91"/>
      <c r="M22" s="91">
        <f t="shared" si="2"/>
        <v>11500</v>
      </c>
      <c r="N22" s="91">
        <v>11500</v>
      </c>
      <c r="O22" s="91"/>
      <c r="P22" s="91">
        <f t="shared" si="3"/>
        <v>300</v>
      </c>
      <c r="Q22" s="91">
        <f t="shared" si="4"/>
        <v>300</v>
      </c>
      <c r="R22" s="91">
        <f t="shared" si="5"/>
        <v>0</v>
      </c>
      <c r="S22" s="91">
        <f t="shared" si="6"/>
        <v>13500</v>
      </c>
      <c r="T22" s="93">
        <v>13500</v>
      </c>
      <c r="U22" s="93"/>
      <c r="V22" s="93">
        <f t="shared" si="7"/>
        <v>14000</v>
      </c>
      <c r="W22" s="93">
        <v>14000</v>
      </c>
      <c r="X22" s="93"/>
    </row>
    <row r="23" spans="1:24" ht="21" customHeight="1">
      <c r="A23" s="24"/>
      <c r="B23" s="26"/>
      <c r="C23" s="26"/>
      <c r="D23" s="149"/>
      <c r="E23" s="150" t="s">
        <v>394</v>
      </c>
      <c r="F23" s="147" t="s">
        <v>393</v>
      </c>
      <c r="G23" s="92">
        <f t="shared" si="0"/>
        <v>897.56</v>
      </c>
      <c r="H23" s="91">
        <v>897.56</v>
      </c>
      <c r="I23" s="91"/>
      <c r="J23" s="92">
        <f t="shared" si="1"/>
        <v>3000</v>
      </c>
      <c r="K23" s="91">
        <v>3000</v>
      </c>
      <c r="L23" s="91"/>
      <c r="M23" s="91">
        <f t="shared" si="2"/>
        <v>1600</v>
      </c>
      <c r="N23" s="91">
        <v>1600</v>
      </c>
      <c r="O23" s="91"/>
      <c r="P23" s="91">
        <f t="shared" si="3"/>
        <v>-1400</v>
      </c>
      <c r="Q23" s="91">
        <f t="shared" si="4"/>
        <v>-1400</v>
      </c>
      <c r="R23" s="91">
        <f t="shared" si="5"/>
        <v>0</v>
      </c>
      <c r="S23" s="91">
        <f t="shared" si="6"/>
        <v>3200</v>
      </c>
      <c r="T23" s="93">
        <v>3200</v>
      </c>
      <c r="U23" s="93"/>
      <c r="V23" s="93">
        <f t="shared" si="7"/>
        <v>3500</v>
      </c>
      <c r="W23" s="93">
        <v>3500</v>
      </c>
      <c r="X23" s="93"/>
    </row>
    <row r="24" spans="1:24" ht="21" customHeight="1">
      <c r="A24" s="24"/>
      <c r="B24" s="26"/>
      <c r="C24" s="26"/>
      <c r="D24" s="149"/>
      <c r="E24" s="150" t="s">
        <v>396</v>
      </c>
      <c r="F24" s="147" t="s">
        <v>395</v>
      </c>
      <c r="G24" s="92">
        <f t="shared" si="0"/>
        <v>2689.8</v>
      </c>
      <c r="H24" s="91">
        <v>2689.8</v>
      </c>
      <c r="I24" s="91"/>
      <c r="J24" s="92">
        <f t="shared" si="1"/>
        <v>3100</v>
      </c>
      <c r="K24" s="91">
        <v>3100</v>
      </c>
      <c r="L24" s="91"/>
      <c r="M24" s="91">
        <f t="shared" si="2"/>
        <v>3300</v>
      </c>
      <c r="N24" s="91">
        <v>3300</v>
      </c>
      <c r="O24" s="91"/>
      <c r="P24" s="91">
        <f t="shared" si="3"/>
        <v>200</v>
      </c>
      <c r="Q24" s="91">
        <f t="shared" si="4"/>
        <v>200</v>
      </c>
      <c r="R24" s="91">
        <f t="shared" si="5"/>
        <v>0</v>
      </c>
      <c r="S24" s="91">
        <f t="shared" si="6"/>
        <v>3300</v>
      </c>
      <c r="T24" s="93">
        <v>3300</v>
      </c>
      <c r="U24" s="93"/>
      <c r="V24" s="93">
        <f t="shared" si="7"/>
        <v>3600</v>
      </c>
      <c r="W24" s="93">
        <v>3600</v>
      </c>
      <c r="X24" s="93"/>
    </row>
    <row r="25" spans="1:24" ht="21" customHeight="1">
      <c r="A25" s="24"/>
      <c r="B25" s="26"/>
      <c r="C25" s="26"/>
      <c r="D25" s="149"/>
      <c r="E25" s="150" t="s">
        <v>398</v>
      </c>
      <c r="F25" s="147" t="s">
        <v>397</v>
      </c>
      <c r="G25" s="92">
        <f t="shared" si="0"/>
        <v>98</v>
      </c>
      <c r="H25" s="91">
        <v>98</v>
      </c>
      <c r="I25" s="91"/>
      <c r="J25" s="92">
        <f t="shared" si="1"/>
        <v>650</v>
      </c>
      <c r="K25" s="91">
        <v>650</v>
      </c>
      <c r="L25" s="91"/>
      <c r="M25" s="91">
        <f t="shared" si="2"/>
        <v>500</v>
      </c>
      <c r="N25" s="91">
        <v>500</v>
      </c>
      <c r="O25" s="91"/>
      <c r="P25" s="91">
        <f t="shared" si="3"/>
        <v>-150</v>
      </c>
      <c r="Q25" s="91">
        <f t="shared" si="4"/>
        <v>-150</v>
      </c>
      <c r="R25" s="91">
        <f t="shared" si="5"/>
        <v>0</v>
      </c>
      <c r="S25" s="91">
        <f t="shared" si="6"/>
        <v>700</v>
      </c>
      <c r="T25" s="93">
        <v>700</v>
      </c>
      <c r="U25" s="93"/>
      <c r="V25" s="93">
        <f t="shared" si="7"/>
        <v>800</v>
      </c>
      <c r="W25" s="93">
        <v>800</v>
      </c>
      <c r="X25" s="93"/>
    </row>
    <row r="26" spans="1:24" ht="21" customHeight="1">
      <c r="A26" s="24"/>
      <c r="B26" s="26"/>
      <c r="C26" s="26"/>
      <c r="D26" s="149"/>
      <c r="E26" s="150" t="s">
        <v>404</v>
      </c>
      <c r="F26" s="147" t="s">
        <v>403</v>
      </c>
      <c r="G26" s="92">
        <f t="shared" si="0"/>
        <v>0</v>
      </c>
      <c r="H26" s="91"/>
      <c r="I26" s="91"/>
      <c r="J26" s="92">
        <f t="shared" si="1"/>
        <v>50</v>
      </c>
      <c r="K26" s="91">
        <v>50</v>
      </c>
      <c r="L26" s="91"/>
      <c r="M26" s="91">
        <f t="shared" si="2"/>
        <v>100</v>
      </c>
      <c r="N26" s="91">
        <v>100</v>
      </c>
      <c r="O26" s="91"/>
      <c r="P26" s="91">
        <f t="shared" si="3"/>
        <v>50</v>
      </c>
      <c r="Q26" s="91">
        <f t="shared" si="4"/>
        <v>50</v>
      </c>
      <c r="R26" s="91">
        <f t="shared" si="5"/>
        <v>0</v>
      </c>
      <c r="S26" s="91">
        <f t="shared" si="6"/>
        <v>100</v>
      </c>
      <c r="T26" s="93">
        <v>100</v>
      </c>
      <c r="U26" s="93"/>
      <c r="V26" s="93">
        <f t="shared" si="7"/>
        <v>120</v>
      </c>
      <c r="W26" s="93">
        <v>120</v>
      </c>
      <c r="X26" s="93"/>
    </row>
    <row r="27" spans="1:24" ht="21" customHeight="1">
      <c r="A27" s="24"/>
      <c r="B27" s="26"/>
      <c r="C27" s="26"/>
      <c r="D27" s="149"/>
      <c r="E27" s="150" t="s">
        <v>410</v>
      </c>
      <c r="F27" s="147" t="s">
        <v>409</v>
      </c>
      <c r="G27" s="92"/>
      <c r="H27" s="91"/>
      <c r="I27" s="91"/>
      <c r="J27" s="92"/>
      <c r="K27" s="91"/>
      <c r="L27" s="91"/>
      <c r="M27" s="91"/>
      <c r="N27" s="91"/>
      <c r="O27" s="91"/>
      <c r="P27" s="91"/>
      <c r="Q27" s="91"/>
      <c r="R27" s="91"/>
      <c r="S27" s="91"/>
      <c r="T27" s="93"/>
      <c r="U27" s="93"/>
      <c r="V27" s="93"/>
      <c r="W27" s="93"/>
      <c r="X27" s="93"/>
    </row>
    <row r="28" spans="1:24" ht="21" customHeight="1">
      <c r="A28" s="24"/>
      <c r="B28" s="26"/>
      <c r="C28" s="26"/>
      <c r="D28" s="149"/>
      <c r="E28" s="150" t="s">
        <v>412</v>
      </c>
      <c r="F28" s="147" t="s">
        <v>411</v>
      </c>
      <c r="G28" s="92">
        <f t="shared" si="0"/>
        <v>302.4</v>
      </c>
      <c r="H28" s="91">
        <v>302.4</v>
      </c>
      <c r="I28" s="91"/>
      <c r="J28" s="92">
        <f t="shared" si="1"/>
        <v>700</v>
      </c>
      <c r="K28" s="91">
        <v>700</v>
      </c>
      <c r="L28" s="91"/>
      <c r="M28" s="91">
        <f t="shared" si="2"/>
        <v>500</v>
      </c>
      <c r="N28" s="91">
        <v>500</v>
      </c>
      <c r="O28" s="91"/>
      <c r="P28" s="91">
        <f t="shared" si="3"/>
        <v>-200</v>
      </c>
      <c r="Q28" s="91">
        <f t="shared" si="4"/>
        <v>-200</v>
      </c>
      <c r="R28" s="91">
        <f t="shared" si="5"/>
        <v>0</v>
      </c>
      <c r="S28" s="91">
        <f t="shared" si="6"/>
        <v>800</v>
      </c>
      <c r="T28" s="93">
        <v>800</v>
      </c>
      <c r="U28" s="93"/>
      <c r="V28" s="93">
        <f t="shared" si="7"/>
        <v>1000</v>
      </c>
      <c r="W28" s="93">
        <v>1000</v>
      </c>
      <c r="X28" s="93"/>
    </row>
    <row r="29" spans="1:24" ht="30" customHeight="1">
      <c r="A29" s="24"/>
      <c r="B29" s="26"/>
      <c r="C29" s="26"/>
      <c r="D29" s="149"/>
      <c r="E29" s="150" t="s">
        <v>414</v>
      </c>
      <c r="F29" s="147" t="s">
        <v>413</v>
      </c>
      <c r="G29" s="92">
        <f t="shared" si="0"/>
        <v>96</v>
      </c>
      <c r="H29" s="91">
        <v>96</v>
      </c>
      <c r="I29" s="91"/>
      <c r="J29" s="92">
        <f t="shared" si="1"/>
        <v>200</v>
      </c>
      <c r="K29" s="91">
        <v>200</v>
      </c>
      <c r="L29" s="91"/>
      <c r="M29" s="91">
        <f t="shared" si="2"/>
        <v>200</v>
      </c>
      <c r="N29" s="91">
        <v>200</v>
      </c>
      <c r="O29" s="91"/>
      <c r="P29" s="91">
        <f t="shared" si="3"/>
        <v>0</v>
      </c>
      <c r="Q29" s="91">
        <f t="shared" si="4"/>
        <v>0</v>
      </c>
      <c r="R29" s="91">
        <f t="shared" si="5"/>
        <v>0</v>
      </c>
      <c r="S29" s="91">
        <f t="shared" si="6"/>
        <v>250</v>
      </c>
      <c r="T29" s="93">
        <v>250</v>
      </c>
      <c r="U29" s="93"/>
      <c r="V29" s="93">
        <f t="shared" si="7"/>
        <v>250</v>
      </c>
      <c r="W29" s="93">
        <v>250</v>
      </c>
      <c r="X29" s="93"/>
    </row>
    <row r="30" spans="1:24" ht="21" customHeight="1">
      <c r="A30" s="24"/>
      <c r="B30" s="26"/>
      <c r="C30" s="26"/>
      <c r="D30" s="149"/>
      <c r="E30" s="150" t="s">
        <v>416</v>
      </c>
      <c r="F30" s="147" t="s">
        <v>415</v>
      </c>
      <c r="G30" s="92">
        <f t="shared" si="0"/>
        <v>598.53</v>
      </c>
      <c r="H30" s="91">
        <v>598.53</v>
      </c>
      <c r="I30" s="91"/>
      <c r="J30" s="92">
        <f t="shared" si="1"/>
        <v>800</v>
      </c>
      <c r="K30" s="91">
        <v>800</v>
      </c>
      <c r="L30" s="91"/>
      <c r="M30" s="91">
        <f t="shared" si="2"/>
        <v>1000</v>
      </c>
      <c r="N30" s="91">
        <v>1000</v>
      </c>
      <c r="O30" s="91"/>
      <c r="P30" s="91">
        <f t="shared" si="3"/>
        <v>200</v>
      </c>
      <c r="Q30" s="91">
        <f t="shared" si="4"/>
        <v>200</v>
      </c>
      <c r="R30" s="91">
        <f t="shared" si="5"/>
        <v>0</v>
      </c>
      <c r="S30" s="91">
        <f t="shared" si="6"/>
        <v>800</v>
      </c>
      <c r="T30" s="93">
        <v>800</v>
      </c>
      <c r="U30" s="93"/>
      <c r="V30" s="93">
        <f t="shared" si="7"/>
        <v>900</v>
      </c>
      <c r="W30" s="93">
        <v>900</v>
      </c>
      <c r="X30" s="93"/>
    </row>
    <row r="31" spans="1:24" ht="21" customHeight="1">
      <c r="A31" s="24"/>
      <c r="B31" s="26"/>
      <c r="C31" s="26"/>
      <c r="D31" s="149"/>
      <c r="E31" s="150" t="s">
        <v>418</v>
      </c>
      <c r="F31" s="147" t="s">
        <v>417</v>
      </c>
      <c r="G31" s="92"/>
      <c r="H31" s="91"/>
      <c r="I31" s="91"/>
      <c r="J31" s="92"/>
      <c r="K31" s="91"/>
      <c r="L31" s="91"/>
      <c r="M31" s="91"/>
      <c r="N31" s="91"/>
      <c r="O31" s="91"/>
      <c r="P31" s="91"/>
      <c r="Q31" s="91"/>
      <c r="R31" s="91"/>
      <c r="S31" s="91"/>
      <c r="T31" s="93"/>
      <c r="U31" s="93"/>
      <c r="V31" s="93"/>
      <c r="W31" s="93"/>
      <c r="X31" s="93"/>
    </row>
    <row r="32" spans="1:24" ht="21" customHeight="1">
      <c r="A32" s="24"/>
      <c r="B32" s="26"/>
      <c r="C32" s="26"/>
      <c r="D32" s="149"/>
      <c r="E32" s="150" t="s">
        <v>420</v>
      </c>
      <c r="F32" s="147" t="s">
        <v>419</v>
      </c>
      <c r="G32" s="92">
        <f t="shared" si="0"/>
        <v>900</v>
      </c>
      <c r="H32" s="91">
        <v>900</v>
      </c>
      <c r="I32" s="91"/>
      <c r="J32" s="92">
        <f t="shared" si="1"/>
        <v>650</v>
      </c>
      <c r="K32" s="91">
        <v>650</v>
      </c>
      <c r="L32" s="91"/>
      <c r="M32" s="91">
        <f t="shared" si="2"/>
        <v>500</v>
      </c>
      <c r="N32" s="91">
        <v>500</v>
      </c>
      <c r="O32" s="91"/>
      <c r="P32" s="91">
        <f t="shared" si="3"/>
        <v>-150</v>
      </c>
      <c r="Q32" s="91">
        <f t="shared" si="4"/>
        <v>-150</v>
      </c>
      <c r="R32" s="91">
        <f t="shared" si="5"/>
        <v>0</v>
      </c>
      <c r="S32" s="91">
        <f t="shared" si="6"/>
        <v>800</v>
      </c>
      <c r="T32" s="93">
        <v>800</v>
      </c>
      <c r="U32" s="93"/>
      <c r="V32" s="93">
        <f t="shared" si="7"/>
        <v>1200</v>
      </c>
      <c r="W32" s="93">
        <v>1200</v>
      </c>
      <c r="X32" s="93"/>
    </row>
    <row r="33" spans="1:24" ht="21" customHeight="1">
      <c r="A33" s="24"/>
      <c r="B33" s="26"/>
      <c r="C33" s="26"/>
      <c r="D33" s="149"/>
      <c r="E33" s="150" t="s">
        <v>422</v>
      </c>
      <c r="F33" s="147" t="s">
        <v>423</v>
      </c>
      <c r="G33" s="92">
        <f t="shared" si="0"/>
        <v>2824.703</v>
      </c>
      <c r="H33" s="91">
        <v>2824.703</v>
      </c>
      <c r="I33" s="91"/>
      <c r="J33" s="92">
        <f t="shared" si="1"/>
        <v>4680</v>
      </c>
      <c r="K33" s="91">
        <v>4680</v>
      </c>
      <c r="L33" s="91"/>
      <c r="M33" s="91">
        <f t="shared" si="2"/>
        <v>15000</v>
      </c>
      <c r="N33" s="91">
        <v>15000</v>
      </c>
      <c r="O33" s="91"/>
      <c r="P33" s="91">
        <f t="shared" si="3"/>
        <v>10320</v>
      </c>
      <c r="Q33" s="91">
        <f t="shared" si="4"/>
        <v>10320</v>
      </c>
      <c r="R33" s="91">
        <f t="shared" si="5"/>
        <v>0</v>
      </c>
      <c r="S33" s="91">
        <f t="shared" si="6"/>
        <v>5500</v>
      </c>
      <c r="T33" s="93">
        <v>5500</v>
      </c>
      <c r="U33" s="93"/>
      <c r="V33" s="93">
        <f t="shared" si="7"/>
        <v>6300</v>
      </c>
      <c r="W33" s="93">
        <v>6300</v>
      </c>
      <c r="X33" s="93"/>
    </row>
    <row r="34" spans="1:24" ht="21" customHeight="1">
      <c r="A34" s="24"/>
      <c r="B34" s="26"/>
      <c r="C34" s="26"/>
      <c r="D34" s="149"/>
      <c r="E34" s="152" t="s">
        <v>427</v>
      </c>
      <c r="F34" s="147" t="s">
        <v>426</v>
      </c>
      <c r="G34" s="92"/>
      <c r="H34" s="91"/>
      <c r="I34" s="91"/>
      <c r="J34" s="92"/>
      <c r="K34" s="91"/>
      <c r="L34" s="91"/>
      <c r="M34" s="91"/>
      <c r="N34" s="91"/>
      <c r="O34" s="91"/>
      <c r="P34" s="91"/>
      <c r="Q34" s="91"/>
      <c r="R34" s="91"/>
      <c r="S34" s="91"/>
      <c r="T34" s="93"/>
      <c r="U34" s="93"/>
      <c r="V34" s="93"/>
      <c r="W34" s="93"/>
      <c r="X34" s="93"/>
    </row>
    <row r="35" spans="1:24" ht="21" customHeight="1">
      <c r="A35" s="24"/>
      <c r="B35" s="26"/>
      <c r="C35" s="26"/>
      <c r="D35" s="149"/>
      <c r="E35" s="152" t="s">
        <v>604</v>
      </c>
      <c r="F35" s="147">
        <v>4251</v>
      </c>
      <c r="G35" s="92">
        <f t="shared" si="0"/>
        <v>0</v>
      </c>
      <c r="H35" s="91"/>
      <c r="I35" s="91"/>
      <c r="J35" s="92">
        <f t="shared" si="1"/>
        <v>900</v>
      </c>
      <c r="K35" s="91">
        <v>900</v>
      </c>
      <c r="L35" s="91"/>
      <c r="M35" s="91">
        <f t="shared" si="2"/>
        <v>600</v>
      </c>
      <c r="N35" s="91">
        <v>600</v>
      </c>
      <c r="O35" s="91"/>
      <c r="P35" s="91">
        <f t="shared" si="3"/>
        <v>-300</v>
      </c>
      <c r="Q35" s="91">
        <f t="shared" si="4"/>
        <v>-300</v>
      </c>
      <c r="R35" s="91">
        <f t="shared" si="5"/>
        <v>0</v>
      </c>
      <c r="S35" s="91">
        <f t="shared" si="6"/>
        <v>1200</v>
      </c>
      <c r="T35" s="93">
        <v>1200</v>
      </c>
      <c r="U35" s="93"/>
      <c r="V35" s="93">
        <f t="shared" si="7"/>
        <v>1500</v>
      </c>
      <c r="W35" s="93">
        <v>1500</v>
      </c>
      <c r="X35" s="93"/>
    </row>
    <row r="36" spans="1:24" ht="26.25" customHeight="1">
      <c r="A36" s="24"/>
      <c r="B36" s="26"/>
      <c r="C36" s="26"/>
      <c r="D36" s="149"/>
      <c r="E36" s="152" t="s">
        <v>433</v>
      </c>
      <c r="F36" s="147" t="s">
        <v>432</v>
      </c>
      <c r="G36" s="92">
        <f t="shared" si="0"/>
        <v>815.31</v>
      </c>
      <c r="H36" s="91">
        <v>815.31</v>
      </c>
      <c r="I36" s="91"/>
      <c r="J36" s="92">
        <f t="shared" si="1"/>
        <v>2100</v>
      </c>
      <c r="K36" s="91">
        <v>2100</v>
      </c>
      <c r="L36" s="91"/>
      <c r="M36" s="91">
        <f t="shared" si="2"/>
        <v>2000</v>
      </c>
      <c r="N36" s="91">
        <v>2000</v>
      </c>
      <c r="O36" s="91"/>
      <c r="P36" s="91">
        <f t="shared" si="3"/>
        <v>-100</v>
      </c>
      <c r="Q36" s="91">
        <f t="shared" si="4"/>
        <v>-100</v>
      </c>
      <c r="R36" s="91">
        <f t="shared" si="5"/>
        <v>0</v>
      </c>
      <c r="S36" s="91">
        <f t="shared" si="6"/>
        <v>2300</v>
      </c>
      <c r="T36" s="93">
        <v>2300</v>
      </c>
      <c r="U36" s="93"/>
      <c r="V36" s="93">
        <f t="shared" si="7"/>
        <v>2400</v>
      </c>
      <c r="W36" s="93">
        <v>2400</v>
      </c>
      <c r="X36" s="93"/>
    </row>
    <row r="37" spans="1:24" ht="21" customHeight="1">
      <c r="A37" s="24"/>
      <c r="B37" s="26"/>
      <c r="C37" s="26"/>
      <c r="D37" s="149"/>
      <c r="E37" s="152" t="s">
        <v>437</v>
      </c>
      <c r="F37" s="147" t="s">
        <v>436</v>
      </c>
      <c r="G37" s="92">
        <f t="shared" si="0"/>
        <v>980</v>
      </c>
      <c r="H37" s="153">
        <v>980</v>
      </c>
      <c r="I37" s="91"/>
      <c r="J37" s="92">
        <f t="shared" si="1"/>
        <v>1200</v>
      </c>
      <c r="K37" s="91">
        <v>1200</v>
      </c>
      <c r="L37" s="91"/>
      <c r="M37" s="91">
        <f t="shared" si="2"/>
        <v>1600</v>
      </c>
      <c r="N37" s="91">
        <v>1600</v>
      </c>
      <c r="O37" s="91"/>
      <c r="P37" s="91">
        <f t="shared" si="3"/>
        <v>400</v>
      </c>
      <c r="Q37" s="91">
        <f t="shared" si="4"/>
        <v>400</v>
      </c>
      <c r="R37" s="91">
        <f t="shared" si="5"/>
        <v>0</v>
      </c>
      <c r="S37" s="91">
        <f t="shared" si="6"/>
        <v>2000</v>
      </c>
      <c r="T37" s="93">
        <v>2000</v>
      </c>
      <c r="U37" s="93"/>
      <c r="V37" s="93">
        <f t="shared" si="7"/>
        <v>2500</v>
      </c>
      <c r="W37" s="93">
        <v>2500</v>
      </c>
      <c r="X37" s="93"/>
    </row>
    <row r="38" spans="1:24" ht="21" customHeight="1">
      <c r="A38" s="24"/>
      <c r="B38" s="26"/>
      <c r="C38" s="26"/>
      <c r="D38" s="149"/>
      <c r="E38" s="152" t="s">
        <v>439</v>
      </c>
      <c r="F38" s="147" t="s">
        <v>438</v>
      </c>
      <c r="G38" s="92">
        <f t="shared" si="0"/>
        <v>4263.51</v>
      </c>
      <c r="H38" s="91">
        <v>4263.51</v>
      </c>
      <c r="I38" s="91"/>
      <c r="J38" s="92">
        <f t="shared" si="1"/>
        <v>8900</v>
      </c>
      <c r="K38" s="91">
        <v>8900</v>
      </c>
      <c r="L38" s="91"/>
      <c r="M38" s="91">
        <f t="shared" si="2"/>
        <v>9200</v>
      </c>
      <c r="N38" s="91">
        <v>9200</v>
      </c>
      <c r="O38" s="91"/>
      <c r="P38" s="91">
        <f t="shared" si="3"/>
        <v>300</v>
      </c>
      <c r="Q38" s="91">
        <f t="shared" si="4"/>
        <v>300</v>
      </c>
      <c r="R38" s="91">
        <f t="shared" si="5"/>
        <v>0</v>
      </c>
      <c r="S38" s="91">
        <f t="shared" si="6"/>
        <v>11500</v>
      </c>
      <c r="T38" s="93">
        <v>11500</v>
      </c>
      <c r="U38" s="93"/>
      <c r="V38" s="93">
        <f t="shared" si="7"/>
        <v>13000</v>
      </c>
      <c r="W38" s="93">
        <v>13000</v>
      </c>
      <c r="X38" s="93"/>
    </row>
    <row r="39" spans="1:24" ht="21" customHeight="1">
      <c r="A39" s="24"/>
      <c r="B39" s="26"/>
      <c r="C39" s="26"/>
      <c r="D39" s="149"/>
      <c r="E39" s="152" t="s">
        <v>441</v>
      </c>
      <c r="F39" s="147" t="s">
        <v>440</v>
      </c>
      <c r="G39" s="92">
        <f t="shared" si="0"/>
        <v>2322.04</v>
      </c>
      <c r="H39" s="91">
        <v>2322.04</v>
      </c>
      <c r="I39" s="91"/>
      <c r="J39" s="92">
        <f t="shared" si="1"/>
        <v>2500</v>
      </c>
      <c r="K39" s="91">
        <v>2500</v>
      </c>
      <c r="L39" s="91"/>
      <c r="M39" s="91">
        <f t="shared" si="2"/>
        <v>2200</v>
      </c>
      <c r="N39" s="91">
        <v>2200</v>
      </c>
      <c r="O39" s="91"/>
      <c r="P39" s="91">
        <f t="shared" si="3"/>
        <v>-300</v>
      </c>
      <c r="Q39" s="91">
        <f t="shared" si="4"/>
        <v>-300</v>
      </c>
      <c r="R39" s="91">
        <f t="shared" si="5"/>
        <v>0</v>
      </c>
      <c r="S39" s="91">
        <f t="shared" si="6"/>
        <v>3000</v>
      </c>
      <c r="T39" s="93">
        <v>3000</v>
      </c>
      <c r="U39" s="93"/>
      <c r="V39" s="93">
        <f t="shared" si="7"/>
        <v>4500</v>
      </c>
      <c r="W39" s="93">
        <v>4500</v>
      </c>
      <c r="X39" s="93"/>
    </row>
    <row r="40" spans="1:24" ht="21" customHeight="1">
      <c r="A40" s="24"/>
      <c r="B40" s="26"/>
      <c r="C40" s="26"/>
      <c r="D40" s="149"/>
      <c r="E40" s="152" t="s">
        <v>443</v>
      </c>
      <c r="F40" s="147" t="s">
        <v>444</v>
      </c>
      <c r="G40" s="92">
        <f t="shared" si="0"/>
        <v>596.92</v>
      </c>
      <c r="H40" s="91">
        <v>596.92</v>
      </c>
      <c r="I40" s="91"/>
      <c r="J40" s="92">
        <f t="shared" si="1"/>
        <v>2000</v>
      </c>
      <c r="K40" s="91">
        <v>2000</v>
      </c>
      <c r="L40" s="91"/>
      <c r="M40" s="91">
        <f t="shared" si="2"/>
        <v>1500</v>
      </c>
      <c r="N40" s="91">
        <v>1500</v>
      </c>
      <c r="O40" s="91"/>
      <c r="P40" s="91">
        <f t="shared" si="3"/>
        <v>-500</v>
      </c>
      <c r="Q40" s="91">
        <f t="shared" si="4"/>
        <v>-500</v>
      </c>
      <c r="R40" s="91">
        <f t="shared" si="5"/>
        <v>0</v>
      </c>
      <c r="S40" s="91">
        <f t="shared" si="6"/>
        <v>2000</v>
      </c>
      <c r="T40" s="93">
        <v>2000</v>
      </c>
      <c r="U40" s="93"/>
      <c r="V40" s="93">
        <f t="shared" si="7"/>
        <v>4400</v>
      </c>
      <c r="W40" s="93">
        <v>4400</v>
      </c>
      <c r="X40" s="93"/>
    </row>
    <row r="41" spans="1:24" ht="21" customHeight="1">
      <c r="A41" s="24"/>
      <c r="B41" s="26"/>
      <c r="C41" s="26"/>
      <c r="D41" s="149"/>
      <c r="E41" s="152" t="s">
        <v>603</v>
      </c>
      <c r="F41" s="147">
        <v>4819</v>
      </c>
      <c r="G41" s="92"/>
      <c r="H41" s="91"/>
      <c r="I41" s="91"/>
      <c r="J41" s="92"/>
      <c r="K41" s="91"/>
      <c r="L41" s="91"/>
      <c r="M41" s="91"/>
      <c r="N41" s="91"/>
      <c r="O41" s="91"/>
      <c r="P41" s="91"/>
      <c r="Q41" s="91"/>
      <c r="R41" s="91"/>
      <c r="S41" s="91"/>
      <c r="T41" s="93"/>
      <c r="U41" s="93"/>
      <c r="V41" s="93"/>
      <c r="W41" s="93"/>
      <c r="X41" s="93"/>
    </row>
    <row r="42" spans="1:24" ht="21" customHeight="1">
      <c r="A42" s="24"/>
      <c r="B42" s="26"/>
      <c r="C42" s="26"/>
      <c r="D42" s="149"/>
      <c r="E42" s="152" t="s">
        <v>502</v>
      </c>
      <c r="F42" s="147" t="s">
        <v>503</v>
      </c>
      <c r="G42" s="92">
        <f t="shared" si="0"/>
        <v>758.5</v>
      </c>
      <c r="H42" s="91">
        <v>758.5</v>
      </c>
      <c r="I42" s="91"/>
      <c r="J42" s="92">
        <f t="shared" si="1"/>
        <v>1200</v>
      </c>
      <c r="K42" s="91">
        <v>1200</v>
      </c>
      <c r="L42" s="91"/>
      <c r="M42" s="91">
        <f t="shared" si="2"/>
        <v>500</v>
      </c>
      <c r="N42" s="91">
        <v>500</v>
      </c>
      <c r="O42" s="91"/>
      <c r="P42" s="91">
        <f t="shared" si="3"/>
        <v>-700</v>
      </c>
      <c r="Q42" s="91">
        <f t="shared" si="4"/>
        <v>-700</v>
      </c>
      <c r="R42" s="91">
        <f t="shared" si="5"/>
        <v>0</v>
      </c>
      <c r="S42" s="91">
        <f t="shared" si="6"/>
        <v>1500</v>
      </c>
      <c r="T42" s="93">
        <v>1500</v>
      </c>
      <c r="U42" s="93"/>
      <c r="V42" s="93">
        <f t="shared" si="7"/>
        <v>1800</v>
      </c>
      <c r="W42" s="93">
        <v>1800</v>
      </c>
      <c r="X42" s="93"/>
    </row>
    <row r="43" spans="1:24" s="114" customFormat="1" ht="20.25" customHeight="1">
      <c r="A43" s="12"/>
      <c r="B43" s="14"/>
      <c r="C43" s="14"/>
      <c r="D43" s="145"/>
      <c r="E43" s="151" t="s">
        <v>523</v>
      </c>
      <c r="F43" s="109" t="s">
        <v>522</v>
      </c>
      <c r="G43" s="92">
        <f t="shared" si="0"/>
        <v>7669.2</v>
      </c>
      <c r="H43" s="91"/>
      <c r="I43" s="91">
        <v>7669.2</v>
      </c>
      <c r="J43" s="92">
        <f t="shared" si="1"/>
        <v>91456</v>
      </c>
      <c r="K43" s="91"/>
      <c r="L43" s="91">
        <v>91456</v>
      </c>
      <c r="M43" s="91">
        <f t="shared" si="2"/>
        <v>0</v>
      </c>
      <c r="N43" s="91"/>
      <c r="O43" s="91"/>
      <c r="P43" s="91">
        <f t="shared" si="3"/>
        <v>-91456</v>
      </c>
      <c r="Q43" s="91">
        <f t="shared" si="4"/>
        <v>0</v>
      </c>
      <c r="R43" s="91">
        <f t="shared" si="5"/>
        <v>-91456</v>
      </c>
      <c r="S43" s="91">
        <f t="shared" si="6"/>
        <v>0</v>
      </c>
      <c r="T43" s="93"/>
      <c r="U43" s="93"/>
      <c r="V43" s="93">
        <f t="shared" si="7"/>
        <v>0</v>
      </c>
      <c r="W43" s="93"/>
      <c r="X43" s="93"/>
    </row>
    <row r="44" spans="1:24" s="114" customFormat="1" ht="20.25" customHeight="1">
      <c r="A44" s="12"/>
      <c r="B44" s="14"/>
      <c r="C44" s="14"/>
      <c r="D44" s="145"/>
      <c r="E44" s="151" t="s">
        <v>525</v>
      </c>
      <c r="F44" s="109" t="s">
        <v>524</v>
      </c>
      <c r="G44" s="92">
        <f t="shared" si="0"/>
        <v>139195.1</v>
      </c>
      <c r="H44" s="91"/>
      <c r="I44" s="91">
        <v>139195.1</v>
      </c>
      <c r="J44" s="92">
        <f t="shared" si="1"/>
        <v>550573</v>
      </c>
      <c r="K44" s="91"/>
      <c r="L44" s="91">
        <v>550573</v>
      </c>
      <c r="M44" s="91">
        <f t="shared" si="2"/>
        <v>460000</v>
      </c>
      <c r="N44" s="91"/>
      <c r="O44" s="91">
        <v>460000</v>
      </c>
      <c r="P44" s="91">
        <f t="shared" si="3"/>
        <v>-90573</v>
      </c>
      <c r="Q44" s="91">
        <f t="shared" si="4"/>
        <v>0</v>
      </c>
      <c r="R44" s="91">
        <f t="shared" si="5"/>
        <v>-90573</v>
      </c>
      <c r="S44" s="91">
        <f t="shared" si="6"/>
        <v>0</v>
      </c>
      <c r="T44" s="93"/>
      <c r="U44" s="93"/>
      <c r="V44" s="93">
        <f t="shared" si="7"/>
        <v>0</v>
      </c>
      <c r="W44" s="93"/>
      <c r="X44" s="93"/>
    </row>
    <row r="45" spans="1:24" s="114" customFormat="1" ht="20.25" customHeight="1">
      <c r="A45" s="12">
        <v>2133</v>
      </c>
      <c r="B45" s="147" t="s">
        <v>195</v>
      </c>
      <c r="C45" s="14">
        <v>3</v>
      </c>
      <c r="D45" s="147" t="s">
        <v>196</v>
      </c>
      <c r="E45" s="36" t="s">
        <v>208</v>
      </c>
      <c r="F45" s="109"/>
      <c r="G45" s="92">
        <f t="shared" si="0"/>
        <v>5637.199</v>
      </c>
      <c r="H45" s="89">
        <f>H47+H48+H49+H50</f>
        <v>5637.199</v>
      </c>
      <c r="I45" s="91"/>
      <c r="J45" s="92"/>
      <c r="K45" s="91"/>
      <c r="L45" s="91"/>
      <c r="M45" s="91"/>
      <c r="N45" s="91"/>
      <c r="O45" s="91"/>
      <c r="P45" s="91"/>
      <c r="Q45" s="91"/>
      <c r="R45" s="91"/>
      <c r="S45" s="91"/>
      <c r="T45" s="93"/>
      <c r="U45" s="93"/>
      <c r="V45" s="93"/>
      <c r="W45" s="93"/>
      <c r="X45" s="93"/>
    </row>
    <row r="46" spans="1:24" s="114" customFormat="1" ht="20.25" customHeight="1">
      <c r="A46" s="24"/>
      <c r="B46" s="26"/>
      <c r="C46" s="26"/>
      <c r="D46" s="149"/>
      <c r="E46" s="150" t="s">
        <v>201</v>
      </c>
      <c r="F46" s="109"/>
      <c r="G46" s="92">
        <f t="shared" si="0"/>
        <v>0</v>
      </c>
      <c r="H46" s="91"/>
      <c r="I46" s="91"/>
      <c r="J46" s="92"/>
      <c r="K46" s="91"/>
      <c r="L46" s="91"/>
      <c r="M46" s="91"/>
      <c r="N46" s="91"/>
      <c r="O46" s="91"/>
      <c r="P46" s="91"/>
      <c r="Q46" s="91"/>
      <c r="R46" s="91"/>
      <c r="S46" s="91"/>
      <c r="T46" s="93"/>
      <c r="U46" s="93"/>
      <c r="V46" s="93"/>
      <c r="W46" s="93"/>
      <c r="X46" s="93"/>
    </row>
    <row r="47" spans="1:24" s="114" customFormat="1" ht="20.25" customHeight="1">
      <c r="A47" s="24"/>
      <c r="B47" s="26"/>
      <c r="C47" s="26"/>
      <c r="D47" s="149"/>
      <c r="E47" s="150" t="s">
        <v>384</v>
      </c>
      <c r="F47" s="147" t="s">
        <v>383</v>
      </c>
      <c r="G47" s="92">
        <f t="shared" si="0"/>
        <v>5108</v>
      </c>
      <c r="H47" s="91">
        <v>5108</v>
      </c>
      <c r="I47" s="91"/>
      <c r="J47" s="92"/>
      <c r="K47" s="91"/>
      <c r="L47" s="91"/>
      <c r="M47" s="91"/>
      <c r="N47" s="91"/>
      <c r="O47" s="91"/>
      <c r="P47" s="91"/>
      <c r="Q47" s="91"/>
      <c r="R47" s="91"/>
      <c r="S47" s="91"/>
      <c r="T47" s="93"/>
      <c r="U47" s="93"/>
      <c r="V47" s="93"/>
      <c r="W47" s="93"/>
      <c r="X47" s="93"/>
    </row>
    <row r="48" spans="1:24" s="114" customFormat="1" ht="20.25" customHeight="1">
      <c r="A48" s="24"/>
      <c r="B48" s="26"/>
      <c r="C48" s="26"/>
      <c r="D48" s="149"/>
      <c r="E48" s="150" t="s">
        <v>605</v>
      </c>
      <c r="F48" s="147" t="s">
        <v>391</v>
      </c>
      <c r="G48" s="92">
        <f t="shared" si="0"/>
        <v>408.54</v>
      </c>
      <c r="H48" s="91">
        <v>408.54</v>
      </c>
      <c r="I48" s="91"/>
      <c r="J48" s="92"/>
      <c r="K48" s="91"/>
      <c r="L48" s="91"/>
      <c r="M48" s="91"/>
      <c r="N48" s="91"/>
      <c r="O48" s="91"/>
      <c r="P48" s="91"/>
      <c r="Q48" s="91"/>
      <c r="R48" s="91"/>
      <c r="S48" s="91"/>
      <c r="T48" s="93"/>
      <c r="U48" s="93"/>
      <c r="V48" s="93"/>
      <c r="W48" s="93"/>
      <c r="X48" s="93"/>
    </row>
    <row r="49" spans="1:24" s="114" customFormat="1" ht="20.25" customHeight="1">
      <c r="A49" s="24"/>
      <c r="B49" s="26"/>
      <c r="C49" s="26"/>
      <c r="D49" s="149"/>
      <c r="E49" s="150" t="s">
        <v>396</v>
      </c>
      <c r="F49" s="147" t="s">
        <v>395</v>
      </c>
      <c r="G49" s="92">
        <f t="shared" si="0"/>
        <v>100.659</v>
      </c>
      <c r="H49" s="91">
        <v>100.659</v>
      </c>
      <c r="I49" s="91"/>
      <c r="J49" s="92"/>
      <c r="K49" s="91"/>
      <c r="L49" s="91"/>
      <c r="M49" s="91"/>
      <c r="N49" s="91"/>
      <c r="O49" s="91"/>
      <c r="P49" s="91"/>
      <c r="Q49" s="91"/>
      <c r="R49" s="91"/>
      <c r="S49" s="91"/>
      <c r="T49" s="93"/>
      <c r="U49" s="93"/>
      <c r="V49" s="93"/>
      <c r="W49" s="93"/>
      <c r="X49" s="93"/>
    </row>
    <row r="50" spans="1:24" s="114" customFormat="1" ht="20.25" customHeight="1">
      <c r="A50" s="24"/>
      <c r="B50" s="26"/>
      <c r="C50" s="26"/>
      <c r="D50" s="149"/>
      <c r="E50" s="152" t="s">
        <v>437</v>
      </c>
      <c r="F50" s="147" t="s">
        <v>436</v>
      </c>
      <c r="G50" s="92">
        <f t="shared" si="0"/>
        <v>20</v>
      </c>
      <c r="H50" s="91">
        <v>20</v>
      </c>
      <c r="I50" s="91"/>
      <c r="J50" s="92"/>
      <c r="K50" s="91"/>
      <c r="L50" s="91"/>
      <c r="M50" s="91"/>
      <c r="N50" s="91"/>
      <c r="O50" s="91"/>
      <c r="P50" s="91"/>
      <c r="Q50" s="91"/>
      <c r="R50" s="91"/>
      <c r="S50" s="91"/>
      <c r="T50" s="93"/>
      <c r="U50" s="93"/>
      <c r="V50" s="93"/>
      <c r="W50" s="93"/>
      <c r="X50" s="93"/>
    </row>
    <row r="51" spans="1:24" ht="24.75" customHeight="1">
      <c r="A51" s="146" t="s">
        <v>215</v>
      </c>
      <c r="B51" s="147" t="s">
        <v>195</v>
      </c>
      <c r="C51" s="147" t="s">
        <v>216</v>
      </c>
      <c r="D51" s="147" t="s">
        <v>196</v>
      </c>
      <c r="E51" s="39" t="s">
        <v>217</v>
      </c>
      <c r="F51" s="41"/>
      <c r="G51" s="92">
        <f t="shared" si="0"/>
        <v>79220.022</v>
      </c>
      <c r="H51" s="90">
        <f>H53</f>
        <v>20508.184999999998</v>
      </c>
      <c r="I51" s="90">
        <f>I53</f>
        <v>58711.837</v>
      </c>
      <c r="J51" s="92">
        <f t="shared" si="1"/>
        <v>368110</v>
      </c>
      <c r="K51" s="90">
        <f>K53</f>
        <v>31800</v>
      </c>
      <c r="L51" s="90">
        <f>L53</f>
        <v>336310</v>
      </c>
      <c r="M51" s="91">
        <f t="shared" si="2"/>
        <v>493000</v>
      </c>
      <c r="N51" s="89">
        <f>N53</f>
        <v>37000</v>
      </c>
      <c r="O51" s="89">
        <f>O53</f>
        <v>456000</v>
      </c>
      <c r="P51" s="91">
        <f t="shared" si="3"/>
        <v>124890</v>
      </c>
      <c r="Q51" s="91">
        <f t="shared" si="4"/>
        <v>5200</v>
      </c>
      <c r="R51" s="91">
        <f t="shared" si="5"/>
        <v>119690</v>
      </c>
      <c r="S51" s="91">
        <f t="shared" si="6"/>
        <v>394800</v>
      </c>
      <c r="T51" s="94">
        <f>T53</f>
        <v>34800</v>
      </c>
      <c r="U51" s="94">
        <f>U53</f>
        <v>360000</v>
      </c>
      <c r="V51" s="93">
        <f t="shared" si="7"/>
        <v>408000</v>
      </c>
      <c r="W51" s="94">
        <f>W53</f>
        <v>38000</v>
      </c>
      <c r="X51" s="94">
        <f>X53</f>
        <v>370000</v>
      </c>
    </row>
    <row r="52" spans="1:24" ht="12.75" customHeight="1">
      <c r="A52" s="24"/>
      <c r="B52" s="26"/>
      <c r="C52" s="26"/>
      <c r="D52" s="149"/>
      <c r="E52" s="150" t="s">
        <v>201</v>
      </c>
      <c r="F52" s="149"/>
      <c r="G52" s="92"/>
      <c r="H52" s="91"/>
      <c r="I52" s="91"/>
      <c r="J52" s="92"/>
      <c r="K52" s="91"/>
      <c r="L52" s="91"/>
      <c r="M52" s="91"/>
      <c r="N52" s="91"/>
      <c r="O52" s="91"/>
      <c r="P52" s="91"/>
      <c r="Q52" s="91"/>
      <c r="R52" s="91"/>
      <c r="S52" s="91"/>
      <c r="T52" s="93"/>
      <c r="U52" s="94"/>
      <c r="V52" s="93"/>
      <c r="W52" s="93"/>
      <c r="X52" s="94"/>
    </row>
    <row r="53" spans="1:24" s="114" customFormat="1" ht="33" customHeight="1">
      <c r="A53" s="108" t="s">
        <v>218</v>
      </c>
      <c r="B53" s="109" t="s">
        <v>195</v>
      </c>
      <c r="C53" s="109" t="s">
        <v>216</v>
      </c>
      <c r="D53" s="109" t="s">
        <v>199</v>
      </c>
      <c r="E53" s="151" t="s">
        <v>217</v>
      </c>
      <c r="F53" s="145"/>
      <c r="G53" s="92">
        <f t="shared" si="0"/>
        <v>79220.022</v>
      </c>
      <c r="H53" s="89">
        <f>H58+H60+H61+H62+H63+H64+H65+H66+H67</f>
        <v>20508.184999999998</v>
      </c>
      <c r="I53" s="89">
        <f>I70+I73</f>
        <v>58711.837</v>
      </c>
      <c r="J53" s="92">
        <f t="shared" si="1"/>
        <v>368110</v>
      </c>
      <c r="K53" s="91">
        <f>K58+K59+K60+K61+K63+K64+K66+K67</f>
        <v>31800</v>
      </c>
      <c r="L53" s="91">
        <f>L68+L69+L70+L71+L72+L73</f>
        <v>336310</v>
      </c>
      <c r="M53" s="91">
        <f t="shared" si="2"/>
        <v>493000</v>
      </c>
      <c r="N53" s="91">
        <f>N58+N60+N61+N63+N64+N66+N67</f>
        <v>37000</v>
      </c>
      <c r="O53" s="91">
        <f>O69+O71+O70+O73</f>
        <v>456000</v>
      </c>
      <c r="P53" s="91">
        <f t="shared" si="3"/>
        <v>124890</v>
      </c>
      <c r="Q53" s="91">
        <f t="shared" si="4"/>
        <v>5200</v>
      </c>
      <c r="R53" s="91">
        <f t="shared" si="5"/>
        <v>119690</v>
      </c>
      <c r="S53" s="91">
        <f t="shared" si="6"/>
        <v>394800</v>
      </c>
      <c r="T53" s="94">
        <f>T58+T60+T61+T63+T64+T66+T67</f>
        <v>34800</v>
      </c>
      <c r="U53" s="94">
        <f>U69+U70+U73</f>
        <v>360000</v>
      </c>
      <c r="V53" s="93">
        <f t="shared" si="7"/>
        <v>408000</v>
      </c>
      <c r="W53" s="94">
        <f>W58+W60+W61+W63+W64+W66+W67</f>
        <v>38000</v>
      </c>
      <c r="X53" s="94">
        <f>X69+X70+X73</f>
        <v>370000</v>
      </c>
    </row>
    <row r="54" spans="1:24" ht="19.5" customHeight="1">
      <c r="A54" s="24"/>
      <c r="B54" s="26"/>
      <c r="C54" s="26"/>
      <c r="D54" s="149"/>
      <c r="E54" s="150" t="s">
        <v>5</v>
      </c>
      <c r="F54" s="149"/>
      <c r="G54" s="92"/>
      <c r="H54" s="91"/>
      <c r="I54" s="91"/>
      <c r="J54" s="92"/>
      <c r="K54" s="91"/>
      <c r="L54" s="91"/>
      <c r="M54" s="91"/>
      <c r="N54" s="91"/>
      <c r="O54" s="91"/>
      <c r="P54" s="91"/>
      <c r="Q54" s="91"/>
      <c r="R54" s="91"/>
      <c r="S54" s="91"/>
      <c r="T54" s="93"/>
      <c r="U54" s="93"/>
      <c r="V54" s="93"/>
      <c r="W54" s="93"/>
      <c r="X54" s="93"/>
    </row>
    <row r="55" spans="1:24" ht="49.5" customHeight="1">
      <c r="A55" s="24"/>
      <c r="B55" s="26"/>
      <c r="C55" s="26"/>
      <c r="D55" s="149"/>
      <c r="E55" s="39" t="s">
        <v>558</v>
      </c>
      <c r="F55" s="40"/>
      <c r="G55" s="92"/>
      <c r="H55" s="89"/>
      <c r="I55" s="89"/>
      <c r="J55" s="92"/>
      <c r="K55" s="89"/>
      <c r="L55" s="89"/>
      <c r="M55" s="91"/>
      <c r="N55" s="91"/>
      <c r="O55" s="91"/>
      <c r="P55" s="91"/>
      <c r="Q55" s="91"/>
      <c r="R55" s="91"/>
      <c r="S55" s="91"/>
      <c r="T55" s="93"/>
      <c r="U55" s="93"/>
      <c r="V55" s="93"/>
      <c r="W55" s="93"/>
      <c r="X55" s="93"/>
    </row>
    <row r="56" spans="1:24" s="114" customFormat="1" ht="21" customHeight="1">
      <c r="A56" s="12"/>
      <c r="B56" s="14"/>
      <c r="C56" s="14"/>
      <c r="D56" s="145"/>
      <c r="E56" s="151" t="s">
        <v>502</v>
      </c>
      <c r="F56" s="109" t="s">
        <v>503</v>
      </c>
      <c r="G56" s="92"/>
      <c r="H56" s="91"/>
      <c r="I56" s="91"/>
      <c r="J56" s="92"/>
      <c r="K56" s="91"/>
      <c r="L56" s="91"/>
      <c r="M56" s="91"/>
      <c r="N56" s="91"/>
      <c r="O56" s="91"/>
      <c r="P56" s="91"/>
      <c r="Q56" s="91"/>
      <c r="R56" s="91"/>
      <c r="S56" s="91"/>
      <c r="T56" s="93"/>
      <c r="U56" s="93"/>
      <c r="V56" s="93"/>
      <c r="W56" s="93"/>
      <c r="X56" s="93"/>
    </row>
    <row r="57" spans="1:24" ht="36.75" customHeight="1">
      <c r="A57" s="24"/>
      <c r="B57" s="26"/>
      <c r="C57" s="26"/>
      <c r="D57" s="149"/>
      <c r="E57" s="39" t="s">
        <v>559</v>
      </c>
      <c r="F57" s="40"/>
      <c r="G57" s="92"/>
      <c r="H57" s="89"/>
      <c r="I57" s="89"/>
      <c r="J57" s="92"/>
      <c r="K57" s="89"/>
      <c r="L57" s="89"/>
      <c r="M57" s="91"/>
      <c r="N57" s="91"/>
      <c r="O57" s="91"/>
      <c r="P57" s="91"/>
      <c r="Q57" s="91"/>
      <c r="R57" s="91"/>
      <c r="S57" s="91"/>
      <c r="T57" s="93"/>
      <c r="U57" s="93"/>
      <c r="V57" s="93"/>
      <c r="W57" s="93"/>
      <c r="X57" s="93"/>
    </row>
    <row r="58" spans="1:24" s="114" customFormat="1" ht="15.75" customHeight="1">
      <c r="A58" s="12"/>
      <c r="B58" s="14"/>
      <c r="C58" s="14"/>
      <c r="D58" s="145"/>
      <c r="E58" s="154" t="s">
        <v>589</v>
      </c>
      <c r="F58" s="109">
        <v>4115</v>
      </c>
      <c r="G58" s="92">
        <f t="shared" si="0"/>
        <v>2686.8</v>
      </c>
      <c r="H58" s="91">
        <v>2686.8</v>
      </c>
      <c r="I58" s="91"/>
      <c r="J58" s="92">
        <f t="shared" si="1"/>
        <v>5000</v>
      </c>
      <c r="K58" s="91">
        <v>5000</v>
      </c>
      <c r="L58" s="91"/>
      <c r="M58" s="91">
        <f t="shared" si="2"/>
        <v>1500</v>
      </c>
      <c r="N58" s="91">
        <v>1500</v>
      </c>
      <c r="O58" s="91"/>
      <c r="P58" s="91">
        <f t="shared" si="3"/>
        <v>-3500</v>
      </c>
      <c r="Q58" s="91">
        <f t="shared" si="4"/>
        <v>-3500</v>
      </c>
      <c r="R58" s="91">
        <f t="shared" si="5"/>
        <v>0</v>
      </c>
      <c r="S58" s="91">
        <f t="shared" si="6"/>
        <v>4000</v>
      </c>
      <c r="T58" s="93">
        <v>4000</v>
      </c>
      <c r="U58" s="93"/>
      <c r="V58" s="93">
        <f t="shared" si="7"/>
        <v>3000</v>
      </c>
      <c r="W58" s="93">
        <v>3000</v>
      </c>
      <c r="X58" s="93"/>
    </row>
    <row r="59" spans="1:24" s="114" customFormat="1" ht="15.75" customHeight="1">
      <c r="A59" s="12"/>
      <c r="B59" s="14"/>
      <c r="C59" s="14"/>
      <c r="D59" s="145"/>
      <c r="E59" s="154" t="s">
        <v>605</v>
      </c>
      <c r="F59" s="109">
        <v>4212</v>
      </c>
      <c r="G59" s="92">
        <f t="shared" si="0"/>
        <v>0</v>
      </c>
      <c r="H59" s="91"/>
      <c r="I59" s="91"/>
      <c r="J59" s="92">
        <f t="shared" si="1"/>
        <v>233.8</v>
      </c>
      <c r="K59" s="91">
        <v>233.8</v>
      </c>
      <c r="L59" s="91"/>
      <c r="M59" s="91">
        <f t="shared" si="2"/>
        <v>0</v>
      </c>
      <c r="N59" s="91"/>
      <c r="O59" s="91"/>
      <c r="P59" s="91">
        <f t="shared" si="3"/>
        <v>-233.8</v>
      </c>
      <c r="Q59" s="91">
        <f t="shared" si="4"/>
        <v>-233.8</v>
      </c>
      <c r="R59" s="91">
        <f t="shared" si="5"/>
        <v>0</v>
      </c>
      <c r="S59" s="91">
        <f t="shared" si="6"/>
        <v>0</v>
      </c>
      <c r="T59" s="93"/>
      <c r="U59" s="93"/>
      <c r="V59" s="93">
        <f t="shared" si="7"/>
        <v>0</v>
      </c>
      <c r="W59" s="93"/>
      <c r="X59" s="93"/>
    </row>
    <row r="60" spans="1:24" s="114" customFormat="1" ht="15.75" customHeight="1">
      <c r="A60" s="12"/>
      <c r="B60" s="14"/>
      <c r="C60" s="14"/>
      <c r="D60" s="145"/>
      <c r="E60" s="154" t="s">
        <v>610</v>
      </c>
      <c r="F60" s="109">
        <v>4221</v>
      </c>
      <c r="G60" s="92">
        <f t="shared" si="0"/>
        <v>151</v>
      </c>
      <c r="H60" s="91">
        <v>151</v>
      </c>
      <c r="I60" s="91"/>
      <c r="J60" s="92">
        <f t="shared" si="1"/>
        <v>1300</v>
      </c>
      <c r="K60" s="91">
        <v>1300</v>
      </c>
      <c r="L60" s="91"/>
      <c r="M60" s="91">
        <f t="shared" si="2"/>
        <v>1000</v>
      </c>
      <c r="N60" s="91">
        <v>1000</v>
      </c>
      <c r="O60" s="91"/>
      <c r="P60" s="91">
        <f t="shared" si="3"/>
        <v>-300</v>
      </c>
      <c r="Q60" s="91">
        <f t="shared" si="4"/>
        <v>-300</v>
      </c>
      <c r="R60" s="91">
        <f t="shared" si="5"/>
        <v>0</v>
      </c>
      <c r="S60" s="91">
        <f t="shared" si="6"/>
        <v>1500</v>
      </c>
      <c r="T60" s="93">
        <v>1500</v>
      </c>
      <c r="U60" s="93"/>
      <c r="V60" s="93">
        <f t="shared" si="7"/>
        <v>1630</v>
      </c>
      <c r="W60" s="93">
        <v>1630</v>
      </c>
      <c r="X60" s="93"/>
    </row>
    <row r="61" spans="1:24" s="114" customFormat="1" ht="15.75" customHeight="1">
      <c r="A61" s="12"/>
      <c r="B61" s="14"/>
      <c r="C61" s="14"/>
      <c r="D61" s="145"/>
      <c r="E61" s="154" t="s">
        <v>606</v>
      </c>
      <c r="F61" s="109">
        <v>4239</v>
      </c>
      <c r="G61" s="92">
        <f t="shared" si="0"/>
        <v>6380.2</v>
      </c>
      <c r="H61" s="91">
        <v>6380.2</v>
      </c>
      <c r="I61" s="91"/>
      <c r="J61" s="92">
        <f t="shared" si="1"/>
        <v>8766.2</v>
      </c>
      <c r="K61" s="91">
        <v>8766.2</v>
      </c>
      <c r="L61" s="91"/>
      <c r="M61" s="91">
        <f t="shared" si="2"/>
        <v>7000</v>
      </c>
      <c r="N61" s="91">
        <v>7000</v>
      </c>
      <c r="O61" s="91"/>
      <c r="P61" s="91">
        <f t="shared" si="3"/>
        <v>-1766.2000000000007</v>
      </c>
      <c r="Q61" s="91">
        <f t="shared" si="4"/>
        <v>-1766.2000000000007</v>
      </c>
      <c r="R61" s="91">
        <f t="shared" si="5"/>
        <v>0</v>
      </c>
      <c r="S61" s="91">
        <f t="shared" si="6"/>
        <v>10000</v>
      </c>
      <c r="T61" s="93">
        <v>10000</v>
      </c>
      <c r="U61" s="93"/>
      <c r="V61" s="93">
        <f t="shared" si="7"/>
        <v>13000</v>
      </c>
      <c r="W61" s="93">
        <v>13000</v>
      </c>
      <c r="X61" s="93"/>
    </row>
    <row r="62" spans="1:24" s="114" customFormat="1" ht="15.75" customHeight="1">
      <c r="A62" s="12"/>
      <c r="B62" s="14"/>
      <c r="C62" s="14"/>
      <c r="D62" s="145"/>
      <c r="E62" s="154"/>
      <c r="F62" s="109">
        <v>4251</v>
      </c>
      <c r="G62" s="92">
        <f t="shared" si="0"/>
        <v>945</v>
      </c>
      <c r="H62" s="91">
        <v>945</v>
      </c>
      <c r="I62" s="91"/>
      <c r="J62" s="92"/>
      <c r="K62" s="91"/>
      <c r="L62" s="91"/>
      <c r="M62" s="91">
        <f t="shared" si="2"/>
        <v>0</v>
      </c>
      <c r="N62" s="91"/>
      <c r="O62" s="91"/>
      <c r="P62" s="91">
        <f t="shared" si="3"/>
        <v>0</v>
      </c>
      <c r="Q62" s="91">
        <f t="shared" si="4"/>
        <v>0</v>
      </c>
      <c r="R62" s="91">
        <f t="shared" si="5"/>
        <v>0</v>
      </c>
      <c r="S62" s="91">
        <f t="shared" si="6"/>
        <v>0</v>
      </c>
      <c r="T62" s="93"/>
      <c r="U62" s="93"/>
      <c r="V62" s="93">
        <f t="shared" si="7"/>
        <v>0</v>
      </c>
      <c r="W62" s="93"/>
      <c r="X62" s="93"/>
    </row>
    <row r="63" spans="1:24" s="114" customFormat="1" ht="15.75" customHeight="1">
      <c r="A63" s="12"/>
      <c r="B63" s="14"/>
      <c r="C63" s="14"/>
      <c r="D63" s="145"/>
      <c r="E63" s="154" t="s">
        <v>607</v>
      </c>
      <c r="F63" s="109">
        <v>4269</v>
      </c>
      <c r="G63" s="92">
        <f t="shared" si="0"/>
        <v>1188.185</v>
      </c>
      <c r="H63" s="91">
        <v>1188.185</v>
      </c>
      <c r="I63" s="91"/>
      <c r="J63" s="92">
        <f t="shared" si="1"/>
        <v>1500</v>
      </c>
      <c r="K63" s="91">
        <v>1500</v>
      </c>
      <c r="L63" s="91"/>
      <c r="M63" s="91">
        <f t="shared" si="2"/>
        <v>3500</v>
      </c>
      <c r="N63" s="91">
        <v>3500</v>
      </c>
      <c r="O63" s="91"/>
      <c r="P63" s="91">
        <f t="shared" si="3"/>
        <v>2000</v>
      </c>
      <c r="Q63" s="91">
        <f t="shared" si="4"/>
        <v>2000</v>
      </c>
      <c r="R63" s="91">
        <f t="shared" si="5"/>
        <v>0</v>
      </c>
      <c r="S63" s="91">
        <f t="shared" si="6"/>
        <v>2500</v>
      </c>
      <c r="T63" s="93">
        <v>2500</v>
      </c>
      <c r="U63" s="93"/>
      <c r="V63" s="93">
        <f t="shared" si="7"/>
        <v>2500</v>
      </c>
      <c r="W63" s="93">
        <v>2500</v>
      </c>
      <c r="X63" s="93"/>
    </row>
    <row r="64" spans="1:24" s="114" customFormat="1" ht="30" customHeight="1">
      <c r="A64" s="12"/>
      <c r="B64" s="14"/>
      <c r="C64" s="14"/>
      <c r="D64" s="145"/>
      <c r="E64" s="154" t="s">
        <v>608</v>
      </c>
      <c r="F64" s="109">
        <v>4637</v>
      </c>
      <c r="G64" s="92">
        <f t="shared" si="0"/>
        <v>2690</v>
      </c>
      <c r="H64" s="91">
        <v>2690</v>
      </c>
      <c r="I64" s="91"/>
      <c r="J64" s="92">
        <f t="shared" si="1"/>
        <v>3000</v>
      </c>
      <c r="K64" s="91">
        <v>3000</v>
      </c>
      <c r="L64" s="91"/>
      <c r="M64" s="91">
        <f t="shared" si="2"/>
        <v>2000</v>
      </c>
      <c r="N64" s="91">
        <v>2000</v>
      </c>
      <c r="O64" s="91"/>
      <c r="P64" s="91">
        <f t="shared" si="3"/>
        <v>-1000</v>
      </c>
      <c r="Q64" s="91">
        <f t="shared" si="4"/>
        <v>-1000</v>
      </c>
      <c r="R64" s="91">
        <f t="shared" si="5"/>
        <v>0</v>
      </c>
      <c r="S64" s="91">
        <f t="shared" si="6"/>
        <v>2800</v>
      </c>
      <c r="T64" s="93">
        <v>2800</v>
      </c>
      <c r="U64" s="93"/>
      <c r="V64" s="93">
        <f t="shared" si="7"/>
        <v>3370</v>
      </c>
      <c r="W64" s="93">
        <v>3370</v>
      </c>
      <c r="X64" s="93"/>
    </row>
    <row r="65" spans="1:24" s="114" customFormat="1" ht="30" customHeight="1">
      <c r="A65" s="12"/>
      <c r="B65" s="14"/>
      <c r="C65" s="14"/>
      <c r="D65" s="145"/>
      <c r="E65" s="154"/>
      <c r="F65" s="109">
        <v>4657</v>
      </c>
      <c r="G65" s="92">
        <f t="shared" si="0"/>
        <v>200</v>
      </c>
      <c r="H65" s="91">
        <v>200</v>
      </c>
      <c r="I65" s="91"/>
      <c r="J65" s="92"/>
      <c r="K65" s="91"/>
      <c r="L65" s="91"/>
      <c r="M65" s="91"/>
      <c r="N65" s="91"/>
      <c r="O65" s="91"/>
      <c r="P65" s="91"/>
      <c r="Q65" s="91"/>
      <c r="R65" s="91"/>
      <c r="S65" s="91"/>
      <c r="T65" s="93"/>
      <c r="U65" s="93"/>
      <c r="V65" s="93"/>
      <c r="W65" s="93"/>
      <c r="X65" s="93"/>
    </row>
    <row r="66" spans="1:24" s="114" customFormat="1" ht="30" customHeight="1">
      <c r="A66" s="12"/>
      <c r="B66" s="14"/>
      <c r="C66" s="14"/>
      <c r="D66" s="145"/>
      <c r="E66" s="154" t="s">
        <v>609</v>
      </c>
      <c r="F66" s="109">
        <v>4819</v>
      </c>
      <c r="G66" s="92">
        <f t="shared" si="0"/>
        <v>230</v>
      </c>
      <c r="H66" s="91">
        <v>230</v>
      </c>
      <c r="I66" s="91"/>
      <c r="J66" s="92">
        <f t="shared" si="1"/>
        <v>1000</v>
      </c>
      <c r="K66" s="91">
        <v>1000</v>
      </c>
      <c r="L66" s="91"/>
      <c r="M66" s="91">
        <f t="shared" si="2"/>
        <v>0</v>
      </c>
      <c r="N66" s="91">
        <v>0</v>
      </c>
      <c r="O66" s="91"/>
      <c r="P66" s="91">
        <f t="shared" si="3"/>
        <v>-1000</v>
      </c>
      <c r="Q66" s="91">
        <f t="shared" si="4"/>
        <v>-1000</v>
      </c>
      <c r="R66" s="91">
        <f t="shared" si="5"/>
        <v>0</v>
      </c>
      <c r="S66" s="91">
        <f t="shared" si="6"/>
        <v>1000</v>
      </c>
      <c r="T66" s="93">
        <v>1000</v>
      </c>
      <c r="U66" s="93"/>
      <c r="V66" s="93">
        <f t="shared" si="7"/>
        <v>1500</v>
      </c>
      <c r="W66" s="93">
        <v>1500</v>
      </c>
      <c r="X66" s="93"/>
    </row>
    <row r="67" spans="1:24" s="114" customFormat="1" ht="15.75" customHeight="1">
      <c r="A67" s="12"/>
      <c r="B67" s="14"/>
      <c r="C67" s="14"/>
      <c r="D67" s="145"/>
      <c r="E67" s="151" t="s">
        <v>502</v>
      </c>
      <c r="F67" s="109" t="s">
        <v>503</v>
      </c>
      <c r="G67" s="92">
        <f t="shared" si="0"/>
        <v>6037</v>
      </c>
      <c r="H67" s="91">
        <v>6037</v>
      </c>
      <c r="I67" s="91"/>
      <c r="J67" s="92">
        <f t="shared" si="1"/>
        <v>11000</v>
      </c>
      <c r="K67" s="91">
        <v>11000</v>
      </c>
      <c r="L67" s="91"/>
      <c r="M67" s="91">
        <f t="shared" si="2"/>
        <v>22000</v>
      </c>
      <c r="N67" s="91">
        <v>22000</v>
      </c>
      <c r="O67" s="91"/>
      <c r="P67" s="91">
        <f t="shared" si="3"/>
        <v>11000</v>
      </c>
      <c r="Q67" s="91">
        <f t="shared" si="4"/>
        <v>11000</v>
      </c>
      <c r="R67" s="91">
        <f t="shared" si="5"/>
        <v>0</v>
      </c>
      <c r="S67" s="91">
        <f t="shared" si="6"/>
        <v>13000</v>
      </c>
      <c r="T67" s="93">
        <v>13000</v>
      </c>
      <c r="U67" s="93"/>
      <c r="V67" s="93">
        <f t="shared" si="7"/>
        <v>13000</v>
      </c>
      <c r="W67" s="93">
        <v>13000</v>
      </c>
      <c r="X67" s="93"/>
    </row>
    <row r="68" spans="1:24" s="114" customFormat="1" ht="15.75" customHeight="1">
      <c r="A68" s="12"/>
      <c r="B68" s="14"/>
      <c r="C68" s="14"/>
      <c r="D68" s="145"/>
      <c r="E68" s="151" t="s">
        <v>523</v>
      </c>
      <c r="F68" s="109">
        <v>5112</v>
      </c>
      <c r="G68" s="92">
        <f aca="true" t="shared" si="8" ref="G68:G132">H68+I68</f>
        <v>0</v>
      </c>
      <c r="H68" s="91"/>
      <c r="I68" s="91"/>
      <c r="J68" s="92">
        <f t="shared" si="1"/>
        <v>19000</v>
      </c>
      <c r="K68" s="91"/>
      <c r="L68" s="91">
        <v>19000</v>
      </c>
      <c r="M68" s="91">
        <f t="shared" si="2"/>
        <v>0</v>
      </c>
      <c r="N68" s="91"/>
      <c r="O68" s="91"/>
      <c r="P68" s="91">
        <f t="shared" si="3"/>
        <v>-19000</v>
      </c>
      <c r="Q68" s="91">
        <f t="shared" si="4"/>
        <v>0</v>
      </c>
      <c r="R68" s="91">
        <f t="shared" si="5"/>
        <v>-19000</v>
      </c>
      <c r="S68" s="91">
        <f t="shared" si="6"/>
        <v>0</v>
      </c>
      <c r="T68" s="93"/>
      <c r="U68" s="93"/>
      <c r="V68" s="93">
        <f t="shared" si="7"/>
        <v>0</v>
      </c>
      <c r="W68" s="93"/>
      <c r="X68" s="93"/>
    </row>
    <row r="69" spans="1:24" s="114" customFormat="1" ht="15.75" customHeight="1">
      <c r="A69" s="12"/>
      <c r="B69" s="14"/>
      <c r="C69" s="14"/>
      <c r="D69" s="145"/>
      <c r="E69" s="151" t="s">
        <v>525</v>
      </c>
      <c r="F69" s="109">
        <v>5113</v>
      </c>
      <c r="G69" s="92">
        <f t="shared" si="8"/>
        <v>0</v>
      </c>
      <c r="H69" s="91"/>
      <c r="I69" s="91"/>
      <c r="J69" s="92">
        <f t="shared" si="1"/>
        <v>208000</v>
      </c>
      <c r="K69" s="91"/>
      <c r="L69" s="91">
        <v>208000</v>
      </c>
      <c r="M69" s="91">
        <f t="shared" si="2"/>
        <v>365000</v>
      </c>
      <c r="N69" s="91"/>
      <c r="O69" s="91">
        <v>365000</v>
      </c>
      <c r="P69" s="91">
        <f t="shared" si="3"/>
        <v>157000</v>
      </c>
      <c r="Q69" s="91">
        <f t="shared" si="4"/>
        <v>0</v>
      </c>
      <c r="R69" s="91">
        <f t="shared" si="5"/>
        <v>157000</v>
      </c>
      <c r="S69" s="91">
        <f t="shared" si="6"/>
        <v>280000</v>
      </c>
      <c r="T69" s="93"/>
      <c r="U69" s="93">
        <v>280000</v>
      </c>
      <c r="V69" s="93">
        <f t="shared" si="7"/>
        <v>280000</v>
      </c>
      <c r="W69" s="93"/>
      <c r="X69" s="93">
        <v>280000</v>
      </c>
    </row>
    <row r="70" spans="1:24" s="114" customFormat="1" ht="15.75" customHeight="1">
      <c r="A70" s="12"/>
      <c r="B70" s="14"/>
      <c r="C70" s="14"/>
      <c r="D70" s="145"/>
      <c r="E70" s="151" t="s">
        <v>625</v>
      </c>
      <c r="F70" s="109">
        <v>5122</v>
      </c>
      <c r="G70" s="92">
        <f t="shared" si="8"/>
        <v>46925.237</v>
      </c>
      <c r="H70" s="91"/>
      <c r="I70" s="91">
        <v>46925.237</v>
      </c>
      <c r="J70" s="92">
        <f t="shared" si="1"/>
        <v>66000</v>
      </c>
      <c r="K70" s="91"/>
      <c r="L70" s="91">
        <v>66000</v>
      </c>
      <c r="M70" s="91">
        <f t="shared" si="2"/>
        <v>66000</v>
      </c>
      <c r="N70" s="91"/>
      <c r="O70" s="91">
        <v>66000</v>
      </c>
      <c r="P70" s="91">
        <f t="shared" si="3"/>
        <v>0</v>
      </c>
      <c r="Q70" s="91">
        <f t="shared" si="4"/>
        <v>0</v>
      </c>
      <c r="R70" s="91">
        <f t="shared" si="5"/>
        <v>0</v>
      </c>
      <c r="S70" s="91">
        <f t="shared" si="6"/>
        <v>40000</v>
      </c>
      <c r="T70" s="93"/>
      <c r="U70" s="93">
        <v>40000</v>
      </c>
      <c r="V70" s="93">
        <f t="shared" si="7"/>
        <v>40000</v>
      </c>
      <c r="W70" s="93"/>
      <c r="X70" s="93">
        <v>40000</v>
      </c>
    </row>
    <row r="71" spans="1:24" s="114" customFormat="1" ht="15.75" customHeight="1">
      <c r="A71" s="12"/>
      <c r="B71" s="14"/>
      <c r="C71" s="14"/>
      <c r="D71" s="145"/>
      <c r="E71" s="150" t="s">
        <v>615</v>
      </c>
      <c r="F71" s="109">
        <v>5129</v>
      </c>
      <c r="G71" s="92">
        <f t="shared" si="8"/>
        <v>0</v>
      </c>
      <c r="H71" s="91"/>
      <c r="I71" s="91"/>
      <c r="J71" s="92">
        <f t="shared" si="1"/>
        <v>5510</v>
      </c>
      <c r="K71" s="91"/>
      <c r="L71" s="91">
        <v>5510</v>
      </c>
      <c r="M71" s="91">
        <f t="shared" si="2"/>
        <v>0</v>
      </c>
      <c r="N71" s="91"/>
      <c r="O71" s="91"/>
      <c r="P71" s="91">
        <f t="shared" si="3"/>
        <v>-5510</v>
      </c>
      <c r="Q71" s="91">
        <f t="shared" si="4"/>
        <v>0</v>
      </c>
      <c r="R71" s="91">
        <f t="shared" si="5"/>
        <v>-5510</v>
      </c>
      <c r="S71" s="91">
        <f t="shared" si="6"/>
        <v>0</v>
      </c>
      <c r="T71" s="93"/>
      <c r="U71" s="93"/>
      <c r="V71" s="93">
        <f t="shared" si="7"/>
        <v>0</v>
      </c>
      <c r="W71" s="93"/>
      <c r="X71" s="93"/>
    </row>
    <row r="72" spans="1:24" s="114" customFormat="1" ht="15.75" customHeight="1">
      <c r="A72" s="12"/>
      <c r="B72" s="14"/>
      <c r="C72" s="14"/>
      <c r="D72" s="145"/>
      <c r="E72" s="151"/>
      <c r="F72" s="109">
        <v>5132</v>
      </c>
      <c r="G72" s="92">
        <f t="shared" si="8"/>
        <v>0</v>
      </c>
      <c r="H72" s="91"/>
      <c r="I72" s="91"/>
      <c r="J72" s="92">
        <f t="shared" si="1"/>
        <v>2300</v>
      </c>
      <c r="K72" s="91"/>
      <c r="L72" s="91">
        <v>2300</v>
      </c>
      <c r="M72" s="91">
        <f t="shared" si="2"/>
        <v>0</v>
      </c>
      <c r="N72" s="91"/>
      <c r="O72" s="91"/>
      <c r="P72" s="91">
        <f t="shared" si="3"/>
        <v>-2300</v>
      </c>
      <c r="Q72" s="91">
        <f t="shared" si="4"/>
        <v>0</v>
      </c>
      <c r="R72" s="91">
        <f t="shared" si="5"/>
        <v>-2300</v>
      </c>
      <c r="S72" s="91">
        <f t="shared" si="6"/>
        <v>0</v>
      </c>
      <c r="T72" s="93"/>
      <c r="U72" s="93"/>
      <c r="V72" s="93">
        <f t="shared" si="7"/>
        <v>0</v>
      </c>
      <c r="W72" s="93"/>
      <c r="X72" s="93"/>
    </row>
    <row r="73" spans="1:24" s="114" customFormat="1" ht="15.75" customHeight="1">
      <c r="A73" s="12"/>
      <c r="B73" s="14"/>
      <c r="C73" s="14"/>
      <c r="D73" s="145"/>
      <c r="E73" s="150" t="s">
        <v>540</v>
      </c>
      <c r="F73" s="109">
        <v>5134</v>
      </c>
      <c r="G73" s="92">
        <f t="shared" si="8"/>
        <v>11786.6</v>
      </c>
      <c r="H73" s="91"/>
      <c r="I73" s="91">
        <v>11786.6</v>
      </c>
      <c r="J73" s="92">
        <f t="shared" si="1"/>
        <v>35500</v>
      </c>
      <c r="K73" s="91"/>
      <c r="L73" s="91">
        <v>35500</v>
      </c>
      <c r="M73" s="91">
        <f t="shared" si="2"/>
        <v>25000</v>
      </c>
      <c r="N73" s="91"/>
      <c r="O73" s="91">
        <v>25000</v>
      </c>
      <c r="P73" s="91">
        <f t="shared" si="3"/>
        <v>-10500</v>
      </c>
      <c r="Q73" s="91">
        <f t="shared" si="4"/>
        <v>0</v>
      </c>
      <c r="R73" s="91">
        <f t="shared" si="5"/>
        <v>-10500</v>
      </c>
      <c r="S73" s="91">
        <f t="shared" si="6"/>
        <v>40000</v>
      </c>
      <c r="T73" s="93"/>
      <c r="U73" s="93">
        <v>40000</v>
      </c>
      <c r="V73" s="93">
        <f t="shared" si="7"/>
        <v>50000</v>
      </c>
      <c r="W73" s="93"/>
      <c r="X73" s="93">
        <v>50000</v>
      </c>
    </row>
    <row r="74" spans="1:24" s="114" customFormat="1" ht="25.5" customHeight="1">
      <c r="A74" s="108">
        <v>2300</v>
      </c>
      <c r="B74" s="109">
        <v>3</v>
      </c>
      <c r="C74" s="109" t="s">
        <v>196</v>
      </c>
      <c r="D74" s="109" t="s">
        <v>196</v>
      </c>
      <c r="E74" s="86" t="s">
        <v>611</v>
      </c>
      <c r="F74" s="35"/>
      <c r="G74" s="92">
        <f t="shared" si="8"/>
        <v>400</v>
      </c>
      <c r="H74" s="92">
        <f>H76+H77</f>
        <v>400</v>
      </c>
      <c r="I74" s="92"/>
      <c r="J74" s="92">
        <f t="shared" si="1"/>
        <v>21000</v>
      </c>
      <c r="K74" s="90">
        <f>K76+K77</f>
        <v>21000</v>
      </c>
      <c r="L74" s="92"/>
      <c r="M74" s="91">
        <f t="shared" si="2"/>
        <v>11000</v>
      </c>
      <c r="N74" s="89">
        <f>N76+N80</f>
        <v>11000</v>
      </c>
      <c r="O74" s="91"/>
      <c r="P74" s="91">
        <f t="shared" si="3"/>
        <v>-10000</v>
      </c>
      <c r="Q74" s="91">
        <f t="shared" si="4"/>
        <v>-10000</v>
      </c>
      <c r="R74" s="91">
        <f t="shared" si="5"/>
        <v>0</v>
      </c>
      <c r="S74" s="91">
        <f t="shared" si="6"/>
        <v>21500</v>
      </c>
      <c r="T74" s="94">
        <f>T76+T77</f>
        <v>21500</v>
      </c>
      <c r="U74" s="93"/>
      <c r="V74" s="93">
        <f t="shared" si="7"/>
        <v>21500</v>
      </c>
      <c r="W74" s="93">
        <f>W76+W77</f>
        <v>21500</v>
      </c>
      <c r="X74" s="93"/>
    </row>
    <row r="75" spans="1:24" s="114" customFormat="1" ht="19.5" customHeight="1">
      <c r="A75" s="12"/>
      <c r="B75" s="14"/>
      <c r="C75" s="14"/>
      <c r="D75" s="145"/>
      <c r="E75" s="151" t="s">
        <v>5</v>
      </c>
      <c r="F75" s="145"/>
      <c r="G75" s="92"/>
      <c r="H75" s="91"/>
      <c r="I75" s="91"/>
      <c r="J75" s="92"/>
      <c r="K75" s="91"/>
      <c r="L75" s="91"/>
      <c r="M75" s="91"/>
      <c r="N75" s="91"/>
      <c r="O75" s="91"/>
      <c r="P75" s="91"/>
      <c r="Q75" s="91"/>
      <c r="R75" s="91"/>
      <c r="S75" s="91"/>
      <c r="T75" s="93"/>
      <c r="U75" s="93"/>
      <c r="V75" s="93"/>
      <c r="W75" s="93"/>
      <c r="X75" s="93"/>
    </row>
    <row r="76" spans="1:24" s="114" customFormat="1" ht="19.5" customHeight="1">
      <c r="A76" s="12">
        <v>2320</v>
      </c>
      <c r="B76" s="109">
        <v>3</v>
      </c>
      <c r="C76" s="109">
        <v>2</v>
      </c>
      <c r="D76" s="109" t="s">
        <v>196</v>
      </c>
      <c r="E76" s="151" t="s">
        <v>626</v>
      </c>
      <c r="F76" s="135">
        <v>4841</v>
      </c>
      <c r="G76" s="92">
        <f t="shared" si="8"/>
        <v>0</v>
      </c>
      <c r="H76" s="91"/>
      <c r="I76" s="91"/>
      <c r="J76" s="92">
        <f t="shared" si="1"/>
        <v>20000</v>
      </c>
      <c r="K76" s="91">
        <v>20000</v>
      </c>
      <c r="L76" s="91"/>
      <c r="M76" s="91">
        <f aca="true" t="shared" si="9" ref="M76:M140">N76+O76</f>
        <v>10000</v>
      </c>
      <c r="N76" s="91">
        <v>10000</v>
      </c>
      <c r="O76" s="91"/>
      <c r="P76" s="91">
        <f aca="true" t="shared" si="10" ref="P76:P140">Q76+R76</f>
        <v>-10000</v>
      </c>
      <c r="Q76" s="91">
        <f aca="true" t="shared" si="11" ref="Q76:Q140">N76-K76</f>
        <v>-10000</v>
      </c>
      <c r="R76" s="91">
        <f aca="true" t="shared" si="12" ref="R76:R140">O76-L76</f>
        <v>0</v>
      </c>
      <c r="S76" s="91">
        <f aca="true" t="shared" si="13" ref="S76:S140">T76+U76</f>
        <v>20000</v>
      </c>
      <c r="T76" s="93">
        <v>20000</v>
      </c>
      <c r="U76" s="93"/>
      <c r="V76" s="93">
        <f aca="true" t="shared" si="14" ref="V76:V140">W76+X76</f>
        <v>20000</v>
      </c>
      <c r="W76" s="93">
        <v>20000</v>
      </c>
      <c r="X76" s="93"/>
    </row>
    <row r="77" spans="1:24" s="114" customFormat="1" ht="27.75" customHeight="1">
      <c r="A77" s="108">
        <v>2330</v>
      </c>
      <c r="B77" s="109">
        <v>3</v>
      </c>
      <c r="C77" s="109">
        <v>3</v>
      </c>
      <c r="D77" s="109" t="s">
        <v>196</v>
      </c>
      <c r="E77" s="36" t="s">
        <v>612</v>
      </c>
      <c r="F77" s="37"/>
      <c r="G77" s="92">
        <f t="shared" si="8"/>
        <v>400</v>
      </c>
      <c r="H77" s="90">
        <f>H80</f>
        <v>400</v>
      </c>
      <c r="I77" s="90"/>
      <c r="J77" s="92">
        <f aca="true" t="shared" si="15" ref="J77:J145">K77+L77</f>
        <v>1000</v>
      </c>
      <c r="K77" s="90">
        <f>K80</f>
        <v>1000</v>
      </c>
      <c r="L77" s="90"/>
      <c r="M77" s="91">
        <f t="shared" si="9"/>
        <v>1000</v>
      </c>
      <c r="N77" s="91">
        <f>N80</f>
        <v>1000</v>
      </c>
      <c r="O77" s="91"/>
      <c r="P77" s="91">
        <f t="shared" si="10"/>
        <v>0</v>
      </c>
      <c r="Q77" s="91">
        <f t="shared" si="11"/>
        <v>0</v>
      </c>
      <c r="R77" s="91">
        <f t="shared" si="12"/>
        <v>0</v>
      </c>
      <c r="S77" s="91">
        <f t="shared" si="13"/>
        <v>1500</v>
      </c>
      <c r="T77" s="93">
        <f>T80</f>
        <v>1500</v>
      </c>
      <c r="U77" s="93"/>
      <c r="V77" s="93">
        <f t="shared" si="14"/>
        <v>1500</v>
      </c>
      <c r="W77" s="93">
        <f>W80</f>
        <v>1500</v>
      </c>
      <c r="X77" s="93"/>
    </row>
    <row r="78" spans="1:24" s="114" customFormat="1" ht="20.25" customHeight="1">
      <c r="A78" s="12"/>
      <c r="B78" s="14"/>
      <c r="C78" s="14"/>
      <c r="D78" s="145"/>
      <c r="E78" s="151" t="s">
        <v>201</v>
      </c>
      <c r="F78" s="145"/>
      <c r="G78" s="92"/>
      <c r="H78" s="91"/>
      <c r="I78" s="91"/>
      <c r="J78" s="92"/>
      <c r="K78" s="91"/>
      <c r="L78" s="91"/>
      <c r="M78" s="91"/>
      <c r="N78" s="91"/>
      <c r="O78" s="91"/>
      <c r="P78" s="91"/>
      <c r="Q78" s="91"/>
      <c r="R78" s="91"/>
      <c r="S78" s="91"/>
      <c r="T78" s="93"/>
      <c r="U78" s="93"/>
      <c r="V78" s="93"/>
      <c r="W78" s="93"/>
      <c r="X78" s="93"/>
    </row>
    <row r="79" spans="1:24" s="114" customFormat="1" ht="19.5" customHeight="1">
      <c r="A79" s="108">
        <v>2331</v>
      </c>
      <c r="B79" s="109">
        <v>3</v>
      </c>
      <c r="C79" s="109">
        <v>3</v>
      </c>
      <c r="D79" s="109" t="s">
        <v>199</v>
      </c>
      <c r="E79" s="151" t="s">
        <v>613</v>
      </c>
      <c r="F79" s="145"/>
      <c r="G79" s="92"/>
      <c r="H79" s="91"/>
      <c r="I79" s="91"/>
      <c r="J79" s="92"/>
      <c r="K79" s="91"/>
      <c r="L79" s="91"/>
      <c r="M79" s="91"/>
      <c r="N79" s="91"/>
      <c r="O79" s="91"/>
      <c r="P79" s="91"/>
      <c r="Q79" s="91"/>
      <c r="R79" s="91"/>
      <c r="S79" s="91"/>
      <c r="T79" s="93"/>
      <c r="U79" s="93"/>
      <c r="V79" s="93"/>
      <c r="W79" s="93"/>
      <c r="X79" s="93"/>
    </row>
    <row r="80" spans="1:24" s="114" customFormat="1" ht="20.25" customHeight="1">
      <c r="A80" s="12"/>
      <c r="B80" s="14"/>
      <c r="C80" s="14"/>
      <c r="D80" s="145"/>
      <c r="E80" s="154" t="s">
        <v>606</v>
      </c>
      <c r="F80" s="135">
        <v>4239</v>
      </c>
      <c r="G80" s="92">
        <f t="shared" si="8"/>
        <v>400</v>
      </c>
      <c r="H80" s="91">
        <v>400</v>
      </c>
      <c r="I80" s="91"/>
      <c r="J80" s="92">
        <f t="shared" si="15"/>
        <v>1000</v>
      </c>
      <c r="K80" s="91">
        <v>1000</v>
      </c>
      <c r="L80" s="91"/>
      <c r="M80" s="91">
        <f t="shared" si="9"/>
        <v>1000</v>
      </c>
      <c r="N80" s="91">
        <v>1000</v>
      </c>
      <c r="O80" s="91"/>
      <c r="P80" s="91">
        <f t="shared" si="10"/>
        <v>0</v>
      </c>
      <c r="Q80" s="91">
        <f t="shared" si="11"/>
        <v>0</v>
      </c>
      <c r="R80" s="91">
        <f t="shared" si="12"/>
        <v>0</v>
      </c>
      <c r="S80" s="91">
        <f t="shared" si="13"/>
        <v>1500</v>
      </c>
      <c r="T80" s="93">
        <v>1500</v>
      </c>
      <c r="U80" s="93"/>
      <c r="V80" s="93">
        <f t="shared" si="14"/>
        <v>1500</v>
      </c>
      <c r="W80" s="93">
        <v>1500</v>
      </c>
      <c r="X80" s="93"/>
    </row>
    <row r="81" spans="1:24" s="114" customFormat="1" ht="19.5" customHeight="1">
      <c r="A81" s="108" t="s">
        <v>229</v>
      </c>
      <c r="B81" s="109" t="s">
        <v>230</v>
      </c>
      <c r="C81" s="109" t="s">
        <v>196</v>
      </c>
      <c r="D81" s="109" t="s">
        <v>196</v>
      </c>
      <c r="E81" s="34" t="s">
        <v>231</v>
      </c>
      <c r="F81" s="35"/>
      <c r="G81" s="92">
        <f t="shared" si="8"/>
        <v>-498301.47</v>
      </c>
      <c r="H81" s="92">
        <f>H85+H94+H99</f>
        <v>6296</v>
      </c>
      <c r="I81" s="92">
        <f>I94+I99+I110</f>
        <v>-504597.47</v>
      </c>
      <c r="J81" s="92">
        <f t="shared" si="15"/>
        <v>-402320.1499999999</v>
      </c>
      <c r="K81" s="92">
        <f>K85</f>
        <v>6300</v>
      </c>
      <c r="L81" s="92">
        <f>L94+L99+L110</f>
        <v>-408620.1499999999</v>
      </c>
      <c r="M81" s="91">
        <f t="shared" si="9"/>
        <v>-885525</v>
      </c>
      <c r="N81" s="89">
        <f>N85</f>
        <v>2000</v>
      </c>
      <c r="O81" s="89">
        <f>O94+O101+O110+O107</f>
        <v>-887525</v>
      </c>
      <c r="P81" s="91">
        <f t="shared" si="10"/>
        <v>-483204.8500000001</v>
      </c>
      <c r="Q81" s="91">
        <f t="shared" si="11"/>
        <v>-4300</v>
      </c>
      <c r="R81" s="91">
        <f t="shared" si="12"/>
        <v>-478904.8500000001</v>
      </c>
      <c r="S81" s="91">
        <f t="shared" si="13"/>
        <v>-259000</v>
      </c>
      <c r="T81" s="94">
        <f>T85</f>
        <v>4000</v>
      </c>
      <c r="U81" s="94">
        <f>U94+U99+U110</f>
        <v>-263000</v>
      </c>
      <c r="V81" s="93">
        <f t="shared" si="14"/>
        <v>-41000</v>
      </c>
      <c r="W81" s="94">
        <f>W85</f>
        <v>5000</v>
      </c>
      <c r="X81" s="94">
        <f>X94+X99+X110</f>
        <v>-46000</v>
      </c>
    </row>
    <row r="82" spans="1:24" ht="12.75" customHeight="1">
      <c r="A82" s="24"/>
      <c r="B82" s="26"/>
      <c r="C82" s="26"/>
      <c r="D82" s="149"/>
      <c r="E82" s="150" t="s">
        <v>5</v>
      </c>
      <c r="F82" s="149"/>
      <c r="G82" s="92"/>
      <c r="H82" s="91"/>
      <c r="I82" s="91"/>
      <c r="J82" s="92"/>
      <c r="K82" s="91"/>
      <c r="L82" s="91"/>
      <c r="M82" s="91"/>
      <c r="N82" s="89"/>
      <c r="O82" s="91"/>
      <c r="P82" s="91"/>
      <c r="Q82" s="91"/>
      <c r="R82" s="91"/>
      <c r="S82" s="91"/>
      <c r="T82" s="93"/>
      <c r="U82" s="93"/>
      <c r="V82" s="93"/>
      <c r="W82" s="93"/>
      <c r="X82" s="93"/>
    </row>
    <row r="83" spans="1:24" s="114" customFormat="1" ht="30.75" customHeight="1">
      <c r="A83" s="108" t="s">
        <v>232</v>
      </c>
      <c r="B83" s="109" t="s">
        <v>230</v>
      </c>
      <c r="C83" s="109" t="s">
        <v>199</v>
      </c>
      <c r="D83" s="109" t="s">
        <v>196</v>
      </c>
      <c r="E83" s="36" t="s">
        <v>233</v>
      </c>
      <c r="F83" s="37"/>
      <c r="G83" s="92"/>
      <c r="H83" s="90"/>
      <c r="I83" s="90"/>
      <c r="J83" s="92"/>
      <c r="K83" s="90"/>
      <c r="L83" s="90"/>
      <c r="M83" s="91"/>
      <c r="N83" s="91"/>
      <c r="O83" s="91"/>
      <c r="P83" s="91"/>
      <c r="Q83" s="91"/>
      <c r="R83" s="91"/>
      <c r="S83" s="91"/>
      <c r="T83" s="93"/>
      <c r="U83" s="93"/>
      <c r="V83" s="93"/>
      <c r="W83" s="93"/>
      <c r="X83" s="93"/>
    </row>
    <row r="84" spans="1:24" ht="12.75" customHeight="1">
      <c r="A84" s="24"/>
      <c r="B84" s="26"/>
      <c r="C84" s="26"/>
      <c r="D84" s="149"/>
      <c r="E84" s="150" t="s">
        <v>201</v>
      </c>
      <c r="F84" s="149"/>
      <c r="G84" s="92"/>
      <c r="H84" s="91"/>
      <c r="I84" s="91"/>
      <c r="J84" s="92"/>
      <c r="K84" s="91"/>
      <c r="L84" s="91"/>
      <c r="M84" s="91"/>
      <c r="N84" s="91"/>
      <c r="O84" s="91"/>
      <c r="P84" s="91"/>
      <c r="Q84" s="91"/>
      <c r="R84" s="91"/>
      <c r="S84" s="91"/>
      <c r="T84" s="93"/>
      <c r="U84" s="93"/>
      <c r="V84" s="93"/>
      <c r="W84" s="93"/>
      <c r="X84" s="93"/>
    </row>
    <row r="85" spans="1:24" s="114" customFormat="1" ht="30.75" customHeight="1">
      <c r="A85" s="108" t="s">
        <v>236</v>
      </c>
      <c r="B85" s="109" t="s">
        <v>230</v>
      </c>
      <c r="C85" s="109" t="s">
        <v>223</v>
      </c>
      <c r="D85" s="109" t="s">
        <v>196</v>
      </c>
      <c r="E85" s="36" t="s">
        <v>237</v>
      </c>
      <c r="F85" s="37"/>
      <c r="G85" s="92">
        <f t="shared" si="8"/>
        <v>4946</v>
      </c>
      <c r="H85" s="90">
        <f>H87</f>
        <v>4946</v>
      </c>
      <c r="I85" s="90"/>
      <c r="J85" s="92">
        <f t="shared" si="15"/>
        <v>6300</v>
      </c>
      <c r="K85" s="90">
        <f>K89+K90+K91</f>
        <v>6300</v>
      </c>
      <c r="L85" s="90"/>
      <c r="M85" s="91">
        <f t="shared" si="9"/>
        <v>2000</v>
      </c>
      <c r="N85" s="91">
        <f>N87</f>
        <v>2000</v>
      </c>
      <c r="O85" s="91"/>
      <c r="P85" s="91">
        <f t="shared" si="10"/>
        <v>-4300</v>
      </c>
      <c r="Q85" s="91">
        <f t="shared" si="11"/>
        <v>-4300</v>
      </c>
      <c r="R85" s="91">
        <f t="shared" si="12"/>
        <v>0</v>
      </c>
      <c r="S85" s="91">
        <f t="shared" si="13"/>
        <v>4000</v>
      </c>
      <c r="T85" s="94">
        <f>T87</f>
        <v>4000</v>
      </c>
      <c r="U85" s="93"/>
      <c r="V85" s="93">
        <f t="shared" si="14"/>
        <v>5000</v>
      </c>
      <c r="W85" s="94">
        <f>W87</f>
        <v>5000</v>
      </c>
      <c r="X85" s="93"/>
    </row>
    <row r="86" spans="1:24" ht="12.75" customHeight="1">
      <c r="A86" s="24"/>
      <c r="B86" s="26"/>
      <c r="C86" s="26"/>
      <c r="D86" s="149"/>
      <c r="E86" s="150" t="s">
        <v>201</v>
      </c>
      <c r="F86" s="149"/>
      <c r="G86" s="92"/>
      <c r="H86" s="91"/>
      <c r="I86" s="91"/>
      <c r="J86" s="92"/>
      <c r="K86" s="91"/>
      <c r="L86" s="91"/>
      <c r="M86" s="91"/>
      <c r="N86" s="91"/>
      <c r="O86" s="91"/>
      <c r="P86" s="91"/>
      <c r="Q86" s="91"/>
      <c r="R86" s="91"/>
      <c r="S86" s="91"/>
      <c r="T86" s="94"/>
      <c r="U86" s="93"/>
      <c r="V86" s="93"/>
      <c r="W86" s="94"/>
      <c r="X86" s="93"/>
    </row>
    <row r="87" spans="1:24" ht="12.75" customHeight="1">
      <c r="A87" s="24"/>
      <c r="B87" s="147" t="s">
        <v>230</v>
      </c>
      <c r="C87" s="26">
        <v>2</v>
      </c>
      <c r="D87" s="147" t="s">
        <v>199</v>
      </c>
      <c r="E87" s="150" t="s">
        <v>577</v>
      </c>
      <c r="F87" s="109"/>
      <c r="G87" s="92">
        <f t="shared" si="8"/>
        <v>4946</v>
      </c>
      <c r="H87" s="91">
        <f>H90+H91</f>
        <v>4946</v>
      </c>
      <c r="I87" s="91"/>
      <c r="J87" s="92">
        <f>J89+J90+J91</f>
        <v>6300</v>
      </c>
      <c r="K87" s="91"/>
      <c r="L87" s="91"/>
      <c r="M87" s="91">
        <f t="shared" si="9"/>
        <v>2000</v>
      </c>
      <c r="N87" s="91">
        <v>2000</v>
      </c>
      <c r="O87" s="91"/>
      <c r="P87" s="91">
        <f t="shared" si="10"/>
        <v>2000</v>
      </c>
      <c r="Q87" s="91">
        <f t="shared" si="11"/>
        <v>2000</v>
      </c>
      <c r="R87" s="91">
        <f t="shared" si="12"/>
        <v>0</v>
      </c>
      <c r="S87" s="91">
        <f t="shared" si="13"/>
        <v>4000</v>
      </c>
      <c r="T87" s="94">
        <f>T90</f>
        <v>4000</v>
      </c>
      <c r="U87" s="93"/>
      <c r="V87" s="93">
        <f t="shared" si="14"/>
        <v>5000</v>
      </c>
      <c r="W87" s="94">
        <f>W90</f>
        <v>5000</v>
      </c>
      <c r="X87" s="93"/>
    </row>
    <row r="88" spans="1:24" ht="12.75" customHeight="1">
      <c r="A88" s="24"/>
      <c r="B88" s="147"/>
      <c r="C88" s="26"/>
      <c r="D88" s="147"/>
      <c r="E88" s="150" t="s">
        <v>5</v>
      </c>
      <c r="F88" s="109"/>
      <c r="G88" s="92"/>
      <c r="H88" s="91"/>
      <c r="I88" s="91"/>
      <c r="J88" s="92"/>
      <c r="K88" s="91"/>
      <c r="L88" s="91"/>
      <c r="M88" s="91"/>
      <c r="N88" s="91"/>
      <c r="O88" s="91"/>
      <c r="P88" s="91"/>
      <c r="Q88" s="91"/>
      <c r="R88" s="91"/>
      <c r="S88" s="91"/>
      <c r="T88" s="93"/>
      <c r="U88" s="93"/>
      <c r="V88" s="93"/>
      <c r="W88" s="93"/>
      <c r="X88" s="93"/>
    </row>
    <row r="89" spans="1:24" ht="12.75" customHeight="1">
      <c r="A89" s="24"/>
      <c r="B89" s="147"/>
      <c r="C89" s="26"/>
      <c r="D89" s="147"/>
      <c r="E89" s="150"/>
      <c r="F89" s="109">
        <v>4241</v>
      </c>
      <c r="G89" s="92">
        <f t="shared" si="8"/>
        <v>0</v>
      </c>
      <c r="H89" s="91"/>
      <c r="I89" s="91"/>
      <c r="J89" s="92">
        <f t="shared" si="15"/>
        <v>25</v>
      </c>
      <c r="K89" s="91">
        <v>25</v>
      </c>
      <c r="L89" s="91"/>
      <c r="M89" s="91">
        <f t="shared" si="9"/>
        <v>0</v>
      </c>
      <c r="N89" s="91"/>
      <c r="O89" s="91"/>
      <c r="P89" s="91">
        <f t="shared" si="10"/>
        <v>-25</v>
      </c>
      <c r="Q89" s="91">
        <f t="shared" si="11"/>
        <v>-25</v>
      </c>
      <c r="R89" s="91">
        <f t="shared" si="12"/>
        <v>0</v>
      </c>
      <c r="S89" s="91">
        <f t="shared" si="13"/>
        <v>0</v>
      </c>
      <c r="T89" s="93"/>
      <c r="U89" s="93"/>
      <c r="V89" s="93">
        <f t="shared" si="14"/>
        <v>0</v>
      </c>
      <c r="W89" s="93"/>
      <c r="X89" s="93"/>
    </row>
    <row r="90" spans="1:24" ht="26.25" customHeight="1">
      <c r="A90" s="24"/>
      <c r="B90" s="147"/>
      <c r="C90" s="26"/>
      <c r="D90" s="147"/>
      <c r="E90" s="152" t="s">
        <v>601</v>
      </c>
      <c r="F90" s="109">
        <v>4637</v>
      </c>
      <c r="G90" s="92">
        <f t="shared" si="8"/>
        <v>1400</v>
      </c>
      <c r="H90" s="91">
        <v>1400</v>
      </c>
      <c r="I90" s="91"/>
      <c r="J90" s="92">
        <f t="shared" si="15"/>
        <v>3175</v>
      </c>
      <c r="K90" s="91">
        <v>3175</v>
      </c>
      <c r="L90" s="91"/>
      <c r="M90" s="91">
        <f t="shared" si="9"/>
        <v>2000</v>
      </c>
      <c r="N90" s="91">
        <v>2000</v>
      </c>
      <c r="O90" s="91"/>
      <c r="P90" s="91">
        <f t="shared" si="10"/>
        <v>-1175</v>
      </c>
      <c r="Q90" s="91">
        <f t="shared" si="11"/>
        <v>-1175</v>
      </c>
      <c r="R90" s="91">
        <f t="shared" si="12"/>
        <v>0</v>
      </c>
      <c r="S90" s="91">
        <f t="shared" si="13"/>
        <v>4000</v>
      </c>
      <c r="T90" s="93">
        <v>4000</v>
      </c>
      <c r="U90" s="93"/>
      <c r="V90" s="93">
        <f t="shared" si="14"/>
        <v>5000</v>
      </c>
      <c r="W90" s="93">
        <v>5000</v>
      </c>
      <c r="X90" s="93"/>
    </row>
    <row r="91" spans="1:24" ht="12.75" customHeight="1">
      <c r="A91" s="24"/>
      <c r="B91" s="147"/>
      <c r="C91" s="26"/>
      <c r="D91" s="147"/>
      <c r="E91" s="151" t="s">
        <v>480</v>
      </c>
      <c r="F91" s="109">
        <v>4657</v>
      </c>
      <c r="G91" s="92">
        <f t="shared" si="8"/>
        <v>3546</v>
      </c>
      <c r="H91" s="91">
        <v>3546</v>
      </c>
      <c r="I91" s="91"/>
      <c r="J91" s="92">
        <f t="shared" si="15"/>
        <v>3100</v>
      </c>
      <c r="K91" s="91">
        <v>3100</v>
      </c>
      <c r="L91" s="91"/>
      <c r="M91" s="91">
        <f t="shared" si="9"/>
        <v>0</v>
      </c>
      <c r="N91" s="91"/>
      <c r="O91" s="91"/>
      <c r="P91" s="91">
        <f t="shared" si="10"/>
        <v>-3100</v>
      </c>
      <c r="Q91" s="91">
        <f t="shared" si="11"/>
        <v>-3100</v>
      </c>
      <c r="R91" s="91">
        <f t="shared" si="12"/>
        <v>0</v>
      </c>
      <c r="S91" s="91">
        <f t="shared" si="13"/>
        <v>0</v>
      </c>
      <c r="T91" s="93"/>
      <c r="U91" s="93"/>
      <c r="V91" s="93">
        <f t="shared" si="14"/>
        <v>0</v>
      </c>
      <c r="W91" s="93"/>
      <c r="X91" s="93"/>
    </row>
    <row r="92" spans="1:24" ht="12.75" customHeight="1">
      <c r="A92" s="146" t="s">
        <v>238</v>
      </c>
      <c r="B92" s="147" t="s">
        <v>230</v>
      </c>
      <c r="C92" s="147" t="s">
        <v>223</v>
      </c>
      <c r="D92" s="147" t="s">
        <v>239</v>
      </c>
      <c r="E92" s="150" t="s">
        <v>240</v>
      </c>
      <c r="F92" s="155"/>
      <c r="G92" s="92"/>
      <c r="H92" s="91"/>
      <c r="I92" s="91"/>
      <c r="J92" s="92"/>
      <c r="K92" s="91"/>
      <c r="L92" s="91"/>
      <c r="M92" s="91">
        <f t="shared" si="9"/>
        <v>0</v>
      </c>
      <c r="N92" s="91"/>
      <c r="O92" s="91"/>
      <c r="P92" s="91">
        <f t="shared" si="10"/>
        <v>0</v>
      </c>
      <c r="Q92" s="91">
        <f t="shared" si="11"/>
        <v>0</v>
      </c>
      <c r="R92" s="91">
        <f t="shared" si="12"/>
        <v>0</v>
      </c>
      <c r="S92" s="91">
        <f t="shared" si="13"/>
        <v>0</v>
      </c>
      <c r="T92" s="93"/>
      <c r="U92" s="93"/>
      <c r="V92" s="93">
        <f t="shared" si="14"/>
        <v>0</v>
      </c>
      <c r="W92" s="93"/>
      <c r="X92" s="93"/>
    </row>
    <row r="93" spans="1:24" ht="12.75" customHeight="1">
      <c r="A93" s="24"/>
      <c r="B93" s="26"/>
      <c r="C93" s="26"/>
      <c r="D93" s="149"/>
      <c r="E93" s="150" t="s">
        <v>5</v>
      </c>
      <c r="F93" s="149"/>
      <c r="G93" s="92"/>
      <c r="H93" s="91"/>
      <c r="I93" s="91"/>
      <c r="J93" s="92"/>
      <c r="K93" s="91"/>
      <c r="L93" s="91"/>
      <c r="M93" s="91">
        <f t="shared" si="9"/>
        <v>0</v>
      </c>
      <c r="N93" s="91"/>
      <c r="O93" s="91"/>
      <c r="P93" s="91">
        <f t="shared" si="10"/>
        <v>0</v>
      </c>
      <c r="Q93" s="91">
        <f t="shared" si="11"/>
        <v>0</v>
      </c>
      <c r="R93" s="91">
        <f t="shared" si="12"/>
        <v>0</v>
      </c>
      <c r="S93" s="91">
        <f t="shared" si="13"/>
        <v>0</v>
      </c>
      <c r="T93" s="93"/>
      <c r="U93" s="93"/>
      <c r="V93" s="93">
        <f t="shared" si="14"/>
        <v>0</v>
      </c>
      <c r="W93" s="93"/>
      <c r="X93" s="93"/>
    </row>
    <row r="94" spans="1:24" s="114" customFormat="1" ht="24.75" customHeight="1">
      <c r="A94" s="12"/>
      <c r="B94" s="14"/>
      <c r="C94" s="14"/>
      <c r="D94" s="145"/>
      <c r="E94" s="36" t="s">
        <v>560</v>
      </c>
      <c r="F94" s="38"/>
      <c r="G94" s="92">
        <f t="shared" si="8"/>
        <v>27271</v>
      </c>
      <c r="H94" s="89">
        <f>H95</f>
        <v>150</v>
      </c>
      <c r="I94" s="89">
        <f>I96+I98</f>
        <v>27121</v>
      </c>
      <c r="J94" s="92">
        <f t="shared" si="15"/>
        <v>452535</v>
      </c>
      <c r="K94" s="89"/>
      <c r="L94" s="89">
        <f>L96+L98</f>
        <v>452535</v>
      </c>
      <c r="M94" s="91">
        <f t="shared" si="9"/>
        <v>91000</v>
      </c>
      <c r="N94" s="91"/>
      <c r="O94" s="89">
        <f>O96+O97+O98</f>
        <v>91000</v>
      </c>
      <c r="P94" s="91">
        <f t="shared" si="10"/>
        <v>-361535</v>
      </c>
      <c r="Q94" s="91">
        <f t="shared" si="11"/>
        <v>0</v>
      </c>
      <c r="R94" s="91">
        <f t="shared" si="12"/>
        <v>-361535</v>
      </c>
      <c r="S94" s="91">
        <f t="shared" si="13"/>
        <v>25000</v>
      </c>
      <c r="T94" s="93"/>
      <c r="U94" s="94">
        <f>U96</f>
        <v>25000</v>
      </c>
      <c r="V94" s="93">
        <f t="shared" si="14"/>
        <v>25000</v>
      </c>
      <c r="W94" s="94"/>
      <c r="X94" s="94">
        <f>X96</f>
        <v>25000</v>
      </c>
    </row>
    <row r="95" spans="1:24" s="114" customFormat="1" ht="24.75" customHeight="1">
      <c r="A95" s="12"/>
      <c r="B95" s="14"/>
      <c r="C95" s="14"/>
      <c r="D95" s="145"/>
      <c r="E95" s="152" t="s">
        <v>601</v>
      </c>
      <c r="F95" s="109">
        <v>4637</v>
      </c>
      <c r="G95" s="92">
        <f t="shared" si="8"/>
        <v>27271</v>
      </c>
      <c r="H95" s="89">
        <v>150</v>
      </c>
      <c r="I95" s="89">
        <f>I96+I98</f>
        <v>27121</v>
      </c>
      <c r="J95" s="92"/>
      <c r="K95" s="89"/>
      <c r="L95" s="89"/>
      <c r="M95" s="91">
        <f t="shared" si="9"/>
        <v>0</v>
      </c>
      <c r="N95" s="91"/>
      <c r="O95" s="91"/>
      <c r="P95" s="91">
        <f t="shared" si="10"/>
        <v>0</v>
      </c>
      <c r="Q95" s="91">
        <f t="shared" si="11"/>
        <v>0</v>
      </c>
      <c r="R95" s="91">
        <f t="shared" si="12"/>
        <v>0</v>
      </c>
      <c r="S95" s="91">
        <f t="shared" si="13"/>
        <v>0</v>
      </c>
      <c r="T95" s="93"/>
      <c r="U95" s="93"/>
      <c r="V95" s="93">
        <f t="shared" si="14"/>
        <v>0</v>
      </c>
      <c r="W95" s="93"/>
      <c r="X95" s="93"/>
    </row>
    <row r="96" spans="1:24" s="114" customFormat="1" ht="22.5" customHeight="1">
      <c r="A96" s="12"/>
      <c r="B96" s="14"/>
      <c r="C96" s="14"/>
      <c r="D96" s="145"/>
      <c r="E96" s="151" t="s">
        <v>523</v>
      </c>
      <c r="F96" s="109" t="s">
        <v>522</v>
      </c>
      <c r="G96" s="92">
        <f t="shared" si="8"/>
        <v>24165</v>
      </c>
      <c r="H96" s="91"/>
      <c r="I96" s="91">
        <v>24165</v>
      </c>
      <c r="J96" s="92">
        <f t="shared" si="15"/>
        <v>449535</v>
      </c>
      <c r="K96" s="91"/>
      <c r="L96" s="91">
        <v>449535</v>
      </c>
      <c r="M96" s="91">
        <f t="shared" si="9"/>
        <v>75000</v>
      </c>
      <c r="N96" s="91"/>
      <c r="O96" s="91">
        <v>75000</v>
      </c>
      <c r="P96" s="91">
        <f t="shared" si="10"/>
        <v>-374535</v>
      </c>
      <c r="Q96" s="91">
        <f t="shared" si="11"/>
        <v>0</v>
      </c>
      <c r="R96" s="91">
        <f t="shared" si="12"/>
        <v>-374535</v>
      </c>
      <c r="S96" s="91">
        <f t="shared" si="13"/>
        <v>25000</v>
      </c>
      <c r="T96" s="93"/>
      <c r="U96" s="93">
        <v>25000</v>
      </c>
      <c r="V96" s="93">
        <f t="shared" si="14"/>
        <v>25000</v>
      </c>
      <c r="W96" s="93"/>
      <c r="X96" s="93">
        <v>25000</v>
      </c>
    </row>
    <row r="97" spans="1:24" s="114" customFormat="1" ht="22.5" customHeight="1">
      <c r="A97" s="12"/>
      <c r="B97" s="14"/>
      <c r="C97" s="14"/>
      <c r="D97" s="145"/>
      <c r="E97" s="151" t="s">
        <v>525</v>
      </c>
      <c r="F97" s="109">
        <v>5113</v>
      </c>
      <c r="G97" s="92"/>
      <c r="H97" s="91"/>
      <c r="I97" s="91"/>
      <c r="J97" s="92"/>
      <c r="K97" s="91"/>
      <c r="L97" s="91"/>
      <c r="M97" s="91"/>
      <c r="N97" s="91"/>
      <c r="O97" s="91">
        <v>13000</v>
      </c>
      <c r="P97" s="91"/>
      <c r="Q97" s="91"/>
      <c r="R97" s="91"/>
      <c r="S97" s="91"/>
      <c r="T97" s="93"/>
      <c r="U97" s="93"/>
      <c r="V97" s="93"/>
      <c r="W97" s="93"/>
      <c r="X97" s="93"/>
    </row>
    <row r="98" spans="1:24" s="114" customFormat="1" ht="22.5" customHeight="1">
      <c r="A98" s="12"/>
      <c r="B98" s="14"/>
      <c r="C98" s="14"/>
      <c r="D98" s="145"/>
      <c r="E98" s="150" t="s">
        <v>615</v>
      </c>
      <c r="F98" s="109">
        <v>5129</v>
      </c>
      <c r="G98" s="92">
        <f t="shared" si="8"/>
        <v>2956</v>
      </c>
      <c r="H98" s="91"/>
      <c r="I98" s="91">
        <v>2956</v>
      </c>
      <c r="J98" s="92">
        <f t="shared" si="15"/>
        <v>3000</v>
      </c>
      <c r="K98" s="91"/>
      <c r="L98" s="91">
        <v>3000</v>
      </c>
      <c r="M98" s="91">
        <f t="shared" si="9"/>
        <v>3000</v>
      </c>
      <c r="N98" s="91"/>
      <c r="O98" s="91">
        <v>3000</v>
      </c>
      <c r="P98" s="91">
        <f t="shared" si="10"/>
        <v>0</v>
      </c>
      <c r="Q98" s="91">
        <f t="shared" si="11"/>
        <v>0</v>
      </c>
      <c r="R98" s="91">
        <f t="shared" si="12"/>
        <v>0</v>
      </c>
      <c r="S98" s="91">
        <f t="shared" si="13"/>
        <v>0</v>
      </c>
      <c r="T98" s="93"/>
      <c r="U98" s="93"/>
      <c r="V98" s="93">
        <f t="shared" si="14"/>
        <v>0</v>
      </c>
      <c r="W98" s="93"/>
      <c r="X98" s="93"/>
    </row>
    <row r="99" spans="1:24" s="114" customFormat="1" ht="21.75" customHeight="1">
      <c r="A99" s="12" t="s">
        <v>245</v>
      </c>
      <c r="B99" s="14" t="s">
        <v>230</v>
      </c>
      <c r="C99" s="14" t="s">
        <v>212</v>
      </c>
      <c r="D99" s="145" t="s">
        <v>196</v>
      </c>
      <c r="E99" s="36" t="s">
        <v>246</v>
      </c>
      <c r="F99" s="38"/>
      <c r="G99" s="92">
        <f t="shared" si="8"/>
        <v>612118.47</v>
      </c>
      <c r="H99" s="89">
        <f>H101+H107</f>
        <v>1200</v>
      </c>
      <c r="I99" s="89">
        <f>I101+I108</f>
        <v>610918.47</v>
      </c>
      <c r="J99" s="92">
        <f t="shared" si="15"/>
        <v>1562944</v>
      </c>
      <c r="K99" s="89"/>
      <c r="L99" s="89">
        <f>L101+L107</f>
        <v>1562944</v>
      </c>
      <c r="M99" s="91">
        <f t="shared" si="9"/>
        <v>1342000</v>
      </c>
      <c r="N99" s="91"/>
      <c r="O99" s="89">
        <f>O101+O107</f>
        <v>1342000</v>
      </c>
      <c r="P99" s="91">
        <f t="shared" si="10"/>
        <v>-220944</v>
      </c>
      <c r="Q99" s="91">
        <f t="shared" si="11"/>
        <v>0</v>
      </c>
      <c r="R99" s="91">
        <f t="shared" si="12"/>
        <v>-220944</v>
      </c>
      <c r="S99" s="91">
        <f t="shared" si="13"/>
        <v>1107000</v>
      </c>
      <c r="T99" s="93"/>
      <c r="U99" s="94">
        <f>U101+U107</f>
        <v>1107000</v>
      </c>
      <c r="V99" s="93">
        <f t="shared" si="14"/>
        <v>809000</v>
      </c>
      <c r="W99" s="94"/>
      <c r="X99" s="94">
        <f>X101+X107</f>
        <v>809000</v>
      </c>
    </row>
    <row r="100" spans="1:24" ht="12.75" customHeight="1">
      <c r="A100" s="24"/>
      <c r="B100" s="26"/>
      <c r="C100" s="26"/>
      <c r="D100" s="149"/>
      <c r="E100" s="150" t="s">
        <v>201</v>
      </c>
      <c r="F100" s="149"/>
      <c r="G100" s="92"/>
      <c r="H100" s="91"/>
      <c r="I100" s="91"/>
      <c r="J100" s="92"/>
      <c r="K100" s="91"/>
      <c r="L100" s="91"/>
      <c r="M100" s="91"/>
      <c r="N100" s="91"/>
      <c r="O100" s="91"/>
      <c r="P100" s="91"/>
      <c r="Q100" s="91"/>
      <c r="R100" s="91"/>
      <c r="S100" s="91"/>
      <c r="T100" s="93"/>
      <c r="U100" s="93"/>
      <c r="V100" s="93"/>
      <c r="W100" s="93"/>
      <c r="X100" s="93"/>
    </row>
    <row r="101" spans="1:24" s="114" customFormat="1" ht="21" customHeight="1">
      <c r="A101" s="108" t="s">
        <v>247</v>
      </c>
      <c r="B101" s="109" t="s">
        <v>230</v>
      </c>
      <c r="C101" s="109" t="s">
        <v>212</v>
      </c>
      <c r="D101" s="109" t="s">
        <v>199</v>
      </c>
      <c r="E101" s="151" t="s">
        <v>248</v>
      </c>
      <c r="F101" s="145"/>
      <c r="G101" s="92">
        <f t="shared" si="8"/>
        <v>605699.03</v>
      </c>
      <c r="H101" s="89">
        <f>H102</f>
        <v>1200</v>
      </c>
      <c r="I101" s="91">
        <f>I104</f>
        <v>604499.03</v>
      </c>
      <c r="J101" s="92">
        <f t="shared" si="15"/>
        <v>1387414</v>
      </c>
      <c r="K101" s="91"/>
      <c r="L101" s="89">
        <f>L103+L104</f>
        <v>1387414</v>
      </c>
      <c r="M101" s="91">
        <f t="shared" si="9"/>
        <v>993500</v>
      </c>
      <c r="N101" s="91"/>
      <c r="O101" s="89">
        <f>O103+O104</f>
        <v>993500</v>
      </c>
      <c r="P101" s="91">
        <f t="shared" si="10"/>
        <v>-393914</v>
      </c>
      <c r="Q101" s="91">
        <f t="shared" si="11"/>
        <v>0</v>
      </c>
      <c r="R101" s="91">
        <f t="shared" si="12"/>
        <v>-393914</v>
      </c>
      <c r="S101" s="91">
        <f t="shared" si="13"/>
        <v>727000</v>
      </c>
      <c r="T101" s="93"/>
      <c r="U101" s="94">
        <f>U103+U104</f>
        <v>727000</v>
      </c>
      <c r="V101" s="93">
        <f t="shared" si="14"/>
        <v>627000</v>
      </c>
      <c r="W101" s="93"/>
      <c r="X101" s="94">
        <f>X103+X104</f>
        <v>627000</v>
      </c>
    </row>
    <row r="102" spans="1:24" ht="12.75" customHeight="1">
      <c r="A102" s="24"/>
      <c r="B102" s="26"/>
      <c r="C102" s="26"/>
      <c r="D102" s="149"/>
      <c r="E102" s="152" t="s">
        <v>601</v>
      </c>
      <c r="F102" s="109">
        <v>4637</v>
      </c>
      <c r="G102" s="92">
        <f t="shared" si="8"/>
        <v>1200</v>
      </c>
      <c r="H102" s="91">
        <v>1200</v>
      </c>
      <c r="I102" s="91"/>
      <c r="J102" s="92">
        <f t="shared" si="15"/>
        <v>0</v>
      </c>
      <c r="K102" s="91"/>
      <c r="L102" s="91"/>
      <c r="M102" s="91">
        <f t="shared" si="9"/>
        <v>0</v>
      </c>
      <c r="N102" s="91"/>
      <c r="O102" s="91"/>
      <c r="P102" s="91">
        <f t="shared" si="10"/>
        <v>0</v>
      </c>
      <c r="Q102" s="91">
        <f t="shared" si="11"/>
        <v>0</v>
      </c>
      <c r="R102" s="91">
        <f t="shared" si="12"/>
        <v>0</v>
      </c>
      <c r="S102" s="91">
        <f t="shared" si="13"/>
        <v>0</v>
      </c>
      <c r="T102" s="93"/>
      <c r="U102" s="93"/>
      <c r="V102" s="93">
        <f t="shared" si="14"/>
        <v>0</v>
      </c>
      <c r="W102" s="93"/>
      <c r="X102" s="93"/>
    </row>
    <row r="103" spans="1:24" ht="12.75" customHeight="1">
      <c r="A103" s="24"/>
      <c r="B103" s="26"/>
      <c r="C103" s="26"/>
      <c r="D103" s="149"/>
      <c r="E103" s="151" t="s">
        <v>523</v>
      </c>
      <c r="F103" s="109" t="s">
        <v>522</v>
      </c>
      <c r="G103" s="92">
        <f t="shared" si="8"/>
        <v>0</v>
      </c>
      <c r="H103" s="91"/>
      <c r="I103" s="91"/>
      <c r="J103" s="92">
        <f t="shared" si="15"/>
        <v>985500</v>
      </c>
      <c r="K103" s="91"/>
      <c r="L103" s="91">
        <v>985500</v>
      </c>
      <c r="M103" s="91">
        <f t="shared" si="9"/>
        <v>0</v>
      </c>
      <c r="N103" s="91"/>
      <c r="O103" s="91">
        <v>0</v>
      </c>
      <c r="P103" s="91">
        <f t="shared" si="10"/>
        <v>-985500</v>
      </c>
      <c r="Q103" s="91">
        <f t="shared" si="11"/>
        <v>0</v>
      </c>
      <c r="R103" s="91">
        <f t="shared" si="12"/>
        <v>-985500</v>
      </c>
      <c r="S103" s="91">
        <f t="shared" si="13"/>
        <v>627000</v>
      </c>
      <c r="T103" s="93"/>
      <c r="U103" s="93">
        <v>627000</v>
      </c>
      <c r="V103" s="93">
        <f t="shared" si="14"/>
        <v>562000</v>
      </c>
      <c r="W103" s="93"/>
      <c r="X103" s="93">
        <v>562000</v>
      </c>
    </row>
    <row r="104" spans="1:24" s="114" customFormat="1" ht="26.25" customHeight="1">
      <c r="A104" s="12"/>
      <c r="B104" s="14"/>
      <c r="C104" s="14"/>
      <c r="D104" s="145"/>
      <c r="E104" s="151" t="s">
        <v>525</v>
      </c>
      <c r="F104" s="109" t="s">
        <v>524</v>
      </c>
      <c r="G104" s="92">
        <f t="shared" si="8"/>
        <v>604499.03</v>
      </c>
      <c r="H104" s="91"/>
      <c r="I104" s="91">
        <v>604499.03</v>
      </c>
      <c r="J104" s="92">
        <f t="shared" si="15"/>
        <v>401914</v>
      </c>
      <c r="K104" s="91"/>
      <c r="L104" s="91">
        <v>401914</v>
      </c>
      <c r="M104" s="91">
        <f t="shared" si="9"/>
        <v>993500</v>
      </c>
      <c r="N104" s="91"/>
      <c r="O104" s="91">
        <v>993500</v>
      </c>
      <c r="P104" s="91">
        <f t="shared" si="10"/>
        <v>591586</v>
      </c>
      <c r="Q104" s="91">
        <f t="shared" si="11"/>
        <v>0</v>
      </c>
      <c r="R104" s="91">
        <f t="shared" si="12"/>
        <v>591586</v>
      </c>
      <c r="S104" s="91">
        <f t="shared" si="13"/>
        <v>100000</v>
      </c>
      <c r="T104" s="93"/>
      <c r="U104" s="93">
        <v>100000</v>
      </c>
      <c r="V104" s="93">
        <f t="shared" si="14"/>
        <v>65000</v>
      </c>
      <c r="W104" s="93"/>
      <c r="X104" s="93">
        <v>65000</v>
      </c>
    </row>
    <row r="105" spans="1:24" ht="20.25" customHeight="1">
      <c r="A105" s="146" t="s">
        <v>249</v>
      </c>
      <c r="B105" s="147" t="s">
        <v>230</v>
      </c>
      <c r="C105" s="147" t="s">
        <v>212</v>
      </c>
      <c r="D105" s="147" t="s">
        <v>212</v>
      </c>
      <c r="E105" s="150" t="s">
        <v>250</v>
      </c>
      <c r="F105" s="149"/>
      <c r="G105" s="92"/>
      <c r="H105" s="91"/>
      <c r="I105" s="91"/>
      <c r="J105" s="92"/>
      <c r="K105" s="91"/>
      <c r="L105" s="91"/>
      <c r="M105" s="91"/>
      <c r="N105" s="91"/>
      <c r="O105" s="91"/>
      <c r="P105" s="91"/>
      <c r="Q105" s="91"/>
      <c r="R105" s="91"/>
      <c r="S105" s="91"/>
      <c r="T105" s="93"/>
      <c r="U105" s="93"/>
      <c r="V105" s="93"/>
      <c r="W105" s="93"/>
      <c r="X105" s="93"/>
    </row>
    <row r="106" spans="1:24" ht="12.75" customHeight="1">
      <c r="A106" s="24"/>
      <c r="B106" s="26"/>
      <c r="C106" s="26"/>
      <c r="D106" s="149"/>
      <c r="E106" s="150" t="s">
        <v>5</v>
      </c>
      <c r="F106" s="149"/>
      <c r="G106" s="92"/>
      <c r="H106" s="91"/>
      <c r="I106" s="91"/>
      <c r="J106" s="92"/>
      <c r="K106" s="91"/>
      <c r="L106" s="91"/>
      <c r="M106" s="91"/>
      <c r="N106" s="91"/>
      <c r="O106" s="91"/>
      <c r="P106" s="91"/>
      <c r="Q106" s="91"/>
      <c r="R106" s="91"/>
      <c r="S106" s="91"/>
      <c r="T106" s="93"/>
      <c r="U106" s="93"/>
      <c r="V106" s="93"/>
      <c r="W106" s="93"/>
      <c r="X106" s="93"/>
    </row>
    <row r="107" spans="1:24" s="114" customFormat="1" ht="25.5" customHeight="1">
      <c r="A107" s="12"/>
      <c r="B107" s="14"/>
      <c r="C107" s="14"/>
      <c r="D107" s="145"/>
      <c r="E107" s="36" t="s">
        <v>614</v>
      </c>
      <c r="F107" s="38"/>
      <c r="G107" s="92">
        <f t="shared" si="8"/>
        <v>6419.44</v>
      </c>
      <c r="H107" s="89"/>
      <c r="I107" s="89">
        <f>I108</f>
        <v>6419.44</v>
      </c>
      <c r="J107" s="92">
        <f t="shared" si="15"/>
        <v>175530</v>
      </c>
      <c r="K107" s="89"/>
      <c r="L107" s="89">
        <f>L108</f>
        <v>175530</v>
      </c>
      <c r="M107" s="91">
        <f t="shared" si="9"/>
        <v>348500</v>
      </c>
      <c r="N107" s="91"/>
      <c r="O107" s="91">
        <f>O108+O109</f>
        <v>348500</v>
      </c>
      <c r="P107" s="91">
        <f t="shared" si="10"/>
        <v>172970</v>
      </c>
      <c r="Q107" s="91">
        <f t="shared" si="11"/>
        <v>0</v>
      </c>
      <c r="R107" s="91">
        <f t="shared" si="12"/>
        <v>172970</v>
      </c>
      <c r="S107" s="91">
        <f t="shared" si="13"/>
        <v>380000</v>
      </c>
      <c r="T107" s="93"/>
      <c r="U107" s="93">
        <f>U108</f>
        <v>380000</v>
      </c>
      <c r="V107" s="93">
        <f t="shared" si="14"/>
        <v>182000</v>
      </c>
      <c r="W107" s="93"/>
      <c r="X107" s="93">
        <f>X108</f>
        <v>182000</v>
      </c>
    </row>
    <row r="108" spans="1:24" s="114" customFormat="1" ht="29.25" customHeight="1">
      <c r="A108" s="12"/>
      <c r="B108" s="14"/>
      <c r="C108" s="14"/>
      <c r="D108" s="145"/>
      <c r="E108" s="151" t="s">
        <v>523</v>
      </c>
      <c r="F108" s="109" t="s">
        <v>522</v>
      </c>
      <c r="G108" s="92">
        <f t="shared" si="8"/>
        <v>6419.44</v>
      </c>
      <c r="H108" s="91"/>
      <c r="I108" s="91">
        <v>6419.44</v>
      </c>
      <c r="J108" s="92">
        <f t="shared" si="15"/>
        <v>175530</v>
      </c>
      <c r="K108" s="91"/>
      <c r="L108" s="91">
        <v>175530</v>
      </c>
      <c r="M108" s="91">
        <f t="shared" si="9"/>
        <v>336500</v>
      </c>
      <c r="N108" s="91"/>
      <c r="O108" s="91">
        <v>336500</v>
      </c>
      <c r="P108" s="91">
        <f t="shared" si="10"/>
        <v>160970</v>
      </c>
      <c r="Q108" s="91">
        <f t="shared" si="11"/>
        <v>0</v>
      </c>
      <c r="R108" s="91">
        <f t="shared" si="12"/>
        <v>160970</v>
      </c>
      <c r="S108" s="91">
        <f t="shared" si="13"/>
        <v>380000</v>
      </c>
      <c r="T108" s="93"/>
      <c r="U108" s="94">
        <v>380000</v>
      </c>
      <c r="V108" s="93">
        <f t="shared" si="14"/>
        <v>182000</v>
      </c>
      <c r="W108" s="94"/>
      <c r="X108" s="94">
        <v>182000</v>
      </c>
    </row>
    <row r="109" spans="1:24" s="114" customFormat="1" ht="29.25" customHeight="1">
      <c r="A109" s="12"/>
      <c r="B109" s="14"/>
      <c r="C109" s="14"/>
      <c r="D109" s="145"/>
      <c r="E109" s="151" t="s">
        <v>525</v>
      </c>
      <c r="F109" s="109">
        <v>5113</v>
      </c>
      <c r="G109" s="92"/>
      <c r="H109" s="91"/>
      <c r="I109" s="91"/>
      <c r="J109" s="92"/>
      <c r="K109" s="91"/>
      <c r="L109" s="91"/>
      <c r="M109" s="91"/>
      <c r="N109" s="91"/>
      <c r="O109" s="91">
        <v>12000</v>
      </c>
      <c r="P109" s="91"/>
      <c r="Q109" s="91"/>
      <c r="R109" s="91"/>
      <c r="S109" s="91"/>
      <c r="T109" s="93"/>
      <c r="U109" s="94"/>
      <c r="V109" s="93"/>
      <c r="W109" s="94"/>
      <c r="X109" s="94"/>
    </row>
    <row r="110" spans="1:24" s="114" customFormat="1" ht="25.5" customHeight="1">
      <c r="A110" s="12" t="s">
        <v>256</v>
      </c>
      <c r="B110" s="14" t="s">
        <v>230</v>
      </c>
      <c r="C110" s="14" t="s">
        <v>257</v>
      </c>
      <c r="D110" s="145" t="s">
        <v>196</v>
      </c>
      <c r="E110" s="36" t="s">
        <v>258</v>
      </c>
      <c r="F110" s="38"/>
      <c r="G110" s="92">
        <f t="shared" si="8"/>
        <v>-1142636.94</v>
      </c>
      <c r="H110" s="89"/>
      <c r="I110" s="89">
        <f>I112</f>
        <v>-1142636.94</v>
      </c>
      <c r="J110" s="92">
        <f t="shared" si="15"/>
        <v>-2424099.15</v>
      </c>
      <c r="K110" s="89"/>
      <c r="L110" s="89">
        <f>L112</f>
        <v>-2424099.15</v>
      </c>
      <c r="M110" s="91">
        <f t="shared" si="9"/>
        <v>-2320525</v>
      </c>
      <c r="N110" s="91"/>
      <c r="O110" s="91">
        <f>O112</f>
        <v>-2320525</v>
      </c>
      <c r="P110" s="91">
        <f t="shared" si="10"/>
        <v>103574.1499999999</v>
      </c>
      <c r="Q110" s="91">
        <f t="shared" si="11"/>
        <v>0</v>
      </c>
      <c r="R110" s="91">
        <f t="shared" si="12"/>
        <v>103574.1499999999</v>
      </c>
      <c r="S110" s="91">
        <f t="shared" si="13"/>
        <v>-1395000</v>
      </c>
      <c r="T110" s="93"/>
      <c r="U110" s="94">
        <v>-1395000</v>
      </c>
      <c r="V110" s="93">
        <f t="shared" si="14"/>
        <v>-880000</v>
      </c>
      <c r="W110" s="94"/>
      <c r="X110" s="94">
        <v>-880000</v>
      </c>
    </row>
    <row r="111" spans="1:24" ht="12.75" customHeight="1">
      <c r="A111" s="24"/>
      <c r="B111" s="26"/>
      <c r="C111" s="26"/>
      <c r="D111" s="149"/>
      <c r="E111" s="150" t="s">
        <v>201</v>
      </c>
      <c r="F111" s="149"/>
      <c r="G111" s="92"/>
      <c r="H111" s="91"/>
      <c r="I111" s="91"/>
      <c r="J111" s="92"/>
      <c r="K111" s="91"/>
      <c r="L111" s="91"/>
      <c r="M111" s="91"/>
      <c r="N111" s="91"/>
      <c r="O111" s="91"/>
      <c r="P111" s="91"/>
      <c r="Q111" s="91"/>
      <c r="R111" s="91"/>
      <c r="S111" s="91"/>
      <c r="T111" s="93"/>
      <c r="U111" s="93"/>
      <c r="V111" s="93"/>
      <c r="W111" s="93"/>
      <c r="X111" s="93"/>
    </row>
    <row r="112" spans="1:24" ht="12.75" customHeight="1">
      <c r="A112" s="146" t="s">
        <v>259</v>
      </c>
      <c r="B112" s="147" t="s">
        <v>230</v>
      </c>
      <c r="C112" s="147" t="s">
        <v>257</v>
      </c>
      <c r="D112" s="147" t="s">
        <v>199</v>
      </c>
      <c r="E112" s="150" t="s">
        <v>258</v>
      </c>
      <c r="F112" s="149"/>
      <c r="G112" s="92">
        <f t="shared" si="8"/>
        <v>-1142636.94</v>
      </c>
      <c r="H112" s="91"/>
      <c r="I112" s="91">
        <v>-1142636.94</v>
      </c>
      <c r="J112" s="92">
        <f t="shared" si="15"/>
        <v>-2424099.15</v>
      </c>
      <c r="K112" s="91"/>
      <c r="L112" s="91">
        <v>-2424099.15</v>
      </c>
      <c r="M112" s="91">
        <f t="shared" si="9"/>
        <v>-2320525</v>
      </c>
      <c r="N112" s="91"/>
      <c r="O112" s="91">
        <v>-2320525</v>
      </c>
      <c r="P112" s="91">
        <f t="shared" si="10"/>
        <v>103574.1499999999</v>
      </c>
      <c r="Q112" s="91">
        <f t="shared" si="11"/>
        <v>0</v>
      </c>
      <c r="R112" s="91">
        <f t="shared" si="12"/>
        <v>103574.1499999999</v>
      </c>
      <c r="S112" s="91">
        <f t="shared" si="13"/>
        <v>-1395000</v>
      </c>
      <c r="T112" s="93"/>
      <c r="U112" s="93">
        <v>-1395000</v>
      </c>
      <c r="V112" s="93">
        <f t="shared" si="14"/>
        <v>-880000</v>
      </c>
      <c r="W112" s="93"/>
      <c r="X112" s="93">
        <v>-880000</v>
      </c>
    </row>
    <row r="113" spans="1:24" ht="12.75" customHeight="1">
      <c r="A113" s="24"/>
      <c r="B113" s="26"/>
      <c r="C113" s="26"/>
      <c r="D113" s="149"/>
      <c r="E113" s="150" t="s">
        <v>5</v>
      </c>
      <c r="F113" s="149"/>
      <c r="G113" s="92"/>
      <c r="H113" s="91"/>
      <c r="I113" s="91"/>
      <c r="J113" s="92"/>
      <c r="K113" s="91"/>
      <c r="L113" s="91"/>
      <c r="M113" s="91"/>
      <c r="N113" s="91"/>
      <c r="O113" s="91"/>
      <c r="P113" s="91"/>
      <c r="Q113" s="91"/>
      <c r="R113" s="91"/>
      <c r="S113" s="91"/>
      <c r="T113" s="93"/>
      <c r="U113" s="93"/>
      <c r="V113" s="93"/>
      <c r="W113" s="93"/>
      <c r="X113" s="93"/>
    </row>
    <row r="114" spans="1:24" s="114" customFormat="1" ht="25.5" customHeight="1">
      <c r="A114" s="12" t="s">
        <v>260</v>
      </c>
      <c r="B114" s="14" t="s">
        <v>261</v>
      </c>
      <c r="C114" s="14" t="s">
        <v>196</v>
      </c>
      <c r="D114" s="145" t="s">
        <v>196</v>
      </c>
      <c r="E114" s="36" t="s">
        <v>262</v>
      </c>
      <c r="F114" s="38"/>
      <c r="G114" s="92">
        <f t="shared" si="8"/>
        <v>345674.4</v>
      </c>
      <c r="H114" s="89">
        <f>H116+H125</f>
        <v>98100</v>
      </c>
      <c r="I114" s="89">
        <f>I116+I125</f>
        <v>247574.4</v>
      </c>
      <c r="J114" s="92">
        <f t="shared" si="15"/>
        <v>591500</v>
      </c>
      <c r="K114" s="89">
        <f>K116</f>
        <v>163500</v>
      </c>
      <c r="L114" s="89">
        <f>L116+L125</f>
        <v>428000</v>
      </c>
      <c r="M114" s="91">
        <f t="shared" si="9"/>
        <v>297800</v>
      </c>
      <c r="N114" s="89">
        <f>N116</f>
        <v>163800</v>
      </c>
      <c r="O114" s="89">
        <f>O116+O125</f>
        <v>134000</v>
      </c>
      <c r="P114" s="91">
        <f t="shared" si="10"/>
        <v>-293700</v>
      </c>
      <c r="Q114" s="91">
        <f t="shared" si="11"/>
        <v>300</v>
      </c>
      <c r="R114" s="91">
        <f t="shared" si="12"/>
        <v>-294000</v>
      </c>
      <c r="S114" s="91">
        <f t="shared" si="13"/>
        <v>348000</v>
      </c>
      <c r="T114" s="93">
        <f>T116</f>
        <v>168000</v>
      </c>
      <c r="U114" s="93">
        <f>U125</f>
        <v>180000</v>
      </c>
      <c r="V114" s="93">
        <f t="shared" si="14"/>
        <v>198400</v>
      </c>
      <c r="W114" s="93">
        <f>W116</f>
        <v>173400</v>
      </c>
      <c r="X114" s="94">
        <f>X125</f>
        <v>25000</v>
      </c>
    </row>
    <row r="115" spans="1:24" ht="12.75" customHeight="1">
      <c r="A115" s="24"/>
      <c r="B115" s="26"/>
      <c r="C115" s="26"/>
      <c r="D115" s="149"/>
      <c r="E115" s="150" t="s">
        <v>5</v>
      </c>
      <c r="F115" s="149"/>
      <c r="G115" s="92"/>
      <c r="H115" s="91"/>
      <c r="I115" s="91"/>
      <c r="J115" s="92"/>
      <c r="K115" s="91"/>
      <c r="L115" s="91"/>
      <c r="M115" s="91"/>
      <c r="N115" s="91"/>
      <c r="O115" s="91"/>
      <c r="P115" s="91"/>
      <c r="Q115" s="91"/>
      <c r="R115" s="91"/>
      <c r="S115" s="91"/>
      <c r="T115" s="93"/>
      <c r="U115" s="93"/>
      <c r="V115" s="93"/>
      <c r="W115" s="93"/>
      <c r="X115" s="93"/>
    </row>
    <row r="116" spans="1:24" s="114" customFormat="1" ht="25.5" customHeight="1">
      <c r="A116" s="12" t="s">
        <v>263</v>
      </c>
      <c r="B116" s="14" t="s">
        <v>261</v>
      </c>
      <c r="C116" s="14" t="s">
        <v>199</v>
      </c>
      <c r="D116" s="145" t="s">
        <v>196</v>
      </c>
      <c r="E116" s="36" t="s">
        <v>264</v>
      </c>
      <c r="F116" s="38"/>
      <c r="G116" s="92">
        <f t="shared" si="8"/>
        <v>112204.9</v>
      </c>
      <c r="H116" s="89">
        <f>H118</f>
        <v>97810</v>
      </c>
      <c r="I116" s="89">
        <f>I118</f>
        <v>14394.9</v>
      </c>
      <c r="J116" s="92">
        <f t="shared" si="15"/>
        <v>217500</v>
      </c>
      <c r="K116" s="91">
        <f>K120</f>
        <v>163500</v>
      </c>
      <c r="L116" s="89">
        <f>L120</f>
        <v>54000</v>
      </c>
      <c r="M116" s="91">
        <f t="shared" si="9"/>
        <v>165800</v>
      </c>
      <c r="N116" s="91">
        <f>N118</f>
        <v>163800</v>
      </c>
      <c r="O116" s="91">
        <f>O123</f>
        <v>2000</v>
      </c>
      <c r="P116" s="91">
        <f t="shared" si="10"/>
        <v>-51700</v>
      </c>
      <c r="Q116" s="91">
        <f t="shared" si="11"/>
        <v>300</v>
      </c>
      <c r="R116" s="91">
        <f t="shared" si="12"/>
        <v>-52000</v>
      </c>
      <c r="S116" s="91">
        <f t="shared" si="13"/>
        <v>168000</v>
      </c>
      <c r="T116" s="93">
        <f>T121</f>
        <v>168000</v>
      </c>
      <c r="U116" s="93"/>
      <c r="V116" s="93">
        <f t="shared" si="14"/>
        <v>173400</v>
      </c>
      <c r="W116" s="93">
        <f>W121</f>
        <v>173400</v>
      </c>
      <c r="X116" s="93"/>
    </row>
    <row r="117" spans="1:24" ht="12.75" customHeight="1">
      <c r="A117" s="24"/>
      <c r="B117" s="26"/>
      <c r="C117" s="26"/>
      <c r="D117" s="149"/>
      <c r="E117" s="150" t="s">
        <v>201</v>
      </c>
      <c r="F117" s="149"/>
      <c r="G117" s="92"/>
      <c r="H117" s="91"/>
      <c r="I117" s="91"/>
      <c r="J117" s="92"/>
      <c r="K117" s="91"/>
      <c r="L117" s="91"/>
      <c r="M117" s="91"/>
      <c r="N117" s="91"/>
      <c r="O117" s="91"/>
      <c r="P117" s="91"/>
      <c r="Q117" s="91"/>
      <c r="R117" s="91"/>
      <c r="S117" s="91"/>
      <c r="T117" s="93"/>
      <c r="U117" s="93"/>
      <c r="V117" s="93"/>
      <c r="W117" s="93"/>
      <c r="X117" s="93"/>
    </row>
    <row r="118" spans="1:24" ht="12.75" customHeight="1">
      <c r="A118" s="146" t="s">
        <v>265</v>
      </c>
      <c r="B118" s="147" t="s">
        <v>261</v>
      </c>
      <c r="C118" s="147" t="s">
        <v>199</v>
      </c>
      <c r="D118" s="147" t="s">
        <v>199</v>
      </c>
      <c r="E118" s="150" t="s">
        <v>264</v>
      </c>
      <c r="F118" s="149"/>
      <c r="G118" s="92">
        <f t="shared" si="8"/>
        <v>112204.9</v>
      </c>
      <c r="H118" s="91">
        <f>H121</f>
        <v>97810</v>
      </c>
      <c r="I118" s="91">
        <f>I123</f>
        <v>14394.9</v>
      </c>
      <c r="J118" s="92">
        <f t="shared" si="15"/>
        <v>0</v>
      </c>
      <c r="K118" s="91"/>
      <c r="L118" s="91"/>
      <c r="M118" s="91">
        <f t="shared" si="9"/>
        <v>163800</v>
      </c>
      <c r="N118" s="91">
        <f>N121</f>
        <v>163800</v>
      </c>
      <c r="O118" s="91"/>
      <c r="P118" s="91">
        <f t="shared" si="10"/>
        <v>163800</v>
      </c>
      <c r="Q118" s="91">
        <f t="shared" si="11"/>
        <v>163800</v>
      </c>
      <c r="R118" s="91">
        <f t="shared" si="12"/>
        <v>0</v>
      </c>
      <c r="S118" s="91">
        <f t="shared" si="13"/>
        <v>0</v>
      </c>
      <c r="T118" s="93"/>
      <c r="U118" s="93"/>
      <c r="V118" s="93">
        <f t="shared" si="14"/>
        <v>0</v>
      </c>
      <c r="W118" s="93"/>
      <c r="X118" s="93"/>
    </row>
    <row r="119" spans="1:24" ht="12.75" customHeight="1">
      <c r="A119" s="24"/>
      <c r="B119" s="26"/>
      <c r="C119" s="26"/>
      <c r="D119" s="149"/>
      <c r="E119" s="150" t="s">
        <v>5</v>
      </c>
      <c r="F119" s="149"/>
      <c r="G119" s="92"/>
      <c r="H119" s="91"/>
      <c r="I119" s="91"/>
      <c r="J119" s="92"/>
      <c r="K119" s="91"/>
      <c r="L119" s="91"/>
      <c r="M119" s="91"/>
      <c r="N119" s="91"/>
      <c r="O119" s="91"/>
      <c r="P119" s="91"/>
      <c r="Q119" s="91"/>
      <c r="R119" s="91"/>
      <c r="S119" s="91"/>
      <c r="T119" s="93"/>
      <c r="U119" s="93"/>
      <c r="V119" s="93"/>
      <c r="W119" s="93"/>
      <c r="X119" s="93"/>
    </row>
    <row r="120" spans="1:24" s="114" customFormat="1" ht="25.5" customHeight="1">
      <c r="A120" s="12"/>
      <c r="B120" s="14"/>
      <c r="C120" s="14"/>
      <c r="D120" s="145"/>
      <c r="E120" s="36" t="s">
        <v>561</v>
      </c>
      <c r="F120" s="38"/>
      <c r="G120" s="92">
        <f t="shared" si="8"/>
        <v>0</v>
      </c>
      <c r="H120" s="89"/>
      <c r="I120" s="89"/>
      <c r="J120" s="92">
        <f t="shared" si="15"/>
        <v>217500</v>
      </c>
      <c r="K120" s="89">
        <f>K121+K123</f>
        <v>163500</v>
      </c>
      <c r="L120" s="89">
        <f>L123</f>
        <v>54000</v>
      </c>
      <c r="M120" s="91">
        <f t="shared" si="9"/>
        <v>0</v>
      </c>
      <c r="N120" s="91"/>
      <c r="O120" s="91"/>
      <c r="P120" s="91">
        <f t="shared" si="10"/>
        <v>-217500</v>
      </c>
      <c r="Q120" s="91">
        <f t="shared" si="11"/>
        <v>-163500</v>
      </c>
      <c r="R120" s="91">
        <f t="shared" si="12"/>
        <v>-54000</v>
      </c>
      <c r="S120" s="91">
        <f t="shared" si="13"/>
        <v>0</v>
      </c>
      <c r="T120" s="93"/>
      <c r="U120" s="93"/>
      <c r="V120" s="93">
        <f t="shared" si="14"/>
        <v>0</v>
      </c>
      <c r="W120" s="93"/>
      <c r="X120" s="93"/>
    </row>
    <row r="121" spans="1:24" ht="26.25" customHeight="1">
      <c r="A121" s="24"/>
      <c r="B121" s="26"/>
      <c r="C121" s="26"/>
      <c r="D121" s="149"/>
      <c r="E121" s="152" t="s">
        <v>601</v>
      </c>
      <c r="F121" s="147">
        <v>4637</v>
      </c>
      <c r="G121" s="92">
        <f t="shared" si="8"/>
        <v>97810</v>
      </c>
      <c r="H121" s="91">
        <v>97810</v>
      </c>
      <c r="I121" s="91"/>
      <c r="J121" s="92">
        <f t="shared" si="15"/>
        <v>163500</v>
      </c>
      <c r="K121" s="91">
        <v>163500</v>
      </c>
      <c r="L121" s="91"/>
      <c r="M121" s="91">
        <f t="shared" si="9"/>
        <v>163800</v>
      </c>
      <c r="N121" s="91">
        <v>163800</v>
      </c>
      <c r="O121" s="91"/>
      <c r="P121" s="91">
        <f t="shared" si="10"/>
        <v>300</v>
      </c>
      <c r="Q121" s="91">
        <f t="shared" si="11"/>
        <v>300</v>
      </c>
      <c r="R121" s="91">
        <f t="shared" si="12"/>
        <v>0</v>
      </c>
      <c r="S121" s="91">
        <f t="shared" si="13"/>
        <v>168000</v>
      </c>
      <c r="T121" s="93">
        <v>168000</v>
      </c>
      <c r="U121" s="93"/>
      <c r="V121" s="93">
        <f t="shared" si="14"/>
        <v>173400</v>
      </c>
      <c r="W121" s="93">
        <v>173400</v>
      </c>
      <c r="X121" s="93"/>
    </row>
    <row r="122" spans="1:24" ht="12.75" customHeight="1">
      <c r="A122" s="24"/>
      <c r="B122" s="26"/>
      <c r="C122" s="26"/>
      <c r="D122" s="149"/>
      <c r="E122" s="151" t="s">
        <v>525</v>
      </c>
      <c r="F122" s="147">
        <v>5113</v>
      </c>
      <c r="G122" s="92"/>
      <c r="H122" s="91"/>
      <c r="I122" s="91"/>
      <c r="J122" s="92"/>
      <c r="K122" s="91"/>
      <c r="L122" s="91"/>
      <c r="M122" s="91"/>
      <c r="N122" s="91"/>
      <c r="O122" s="91"/>
      <c r="P122" s="91"/>
      <c r="Q122" s="91"/>
      <c r="R122" s="91"/>
      <c r="S122" s="91"/>
      <c r="T122" s="93"/>
      <c r="U122" s="93"/>
      <c r="V122" s="93"/>
      <c r="W122" s="93"/>
      <c r="X122" s="93"/>
    </row>
    <row r="123" spans="1:24" ht="12.75" customHeight="1">
      <c r="A123" s="24"/>
      <c r="B123" s="26"/>
      <c r="C123" s="26"/>
      <c r="D123" s="149"/>
      <c r="E123" s="150" t="s">
        <v>615</v>
      </c>
      <c r="F123" s="147">
        <v>5129</v>
      </c>
      <c r="G123" s="92">
        <f t="shared" si="8"/>
        <v>14394.9</v>
      </c>
      <c r="H123" s="91"/>
      <c r="I123" s="91">
        <v>14394.9</v>
      </c>
      <c r="J123" s="92">
        <f t="shared" si="15"/>
        <v>54000</v>
      </c>
      <c r="K123" s="91"/>
      <c r="L123" s="91">
        <v>54000</v>
      </c>
      <c r="M123" s="91">
        <f t="shared" si="9"/>
        <v>2000</v>
      </c>
      <c r="N123" s="91"/>
      <c r="O123" s="91">
        <v>2000</v>
      </c>
      <c r="P123" s="91">
        <f t="shared" si="10"/>
        <v>-52000</v>
      </c>
      <c r="Q123" s="91">
        <f t="shared" si="11"/>
        <v>0</v>
      </c>
      <c r="R123" s="91">
        <f t="shared" si="12"/>
        <v>-52000</v>
      </c>
      <c r="S123" s="91">
        <f t="shared" si="13"/>
        <v>0</v>
      </c>
      <c r="T123" s="93"/>
      <c r="U123" s="93"/>
      <c r="V123" s="93">
        <f t="shared" si="14"/>
        <v>0</v>
      </c>
      <c r="W123" s="93"/>
      <c r="X123" s="93"/>
    </row>
    <row r="124" spans="1:24" ht="12.75" customHeight="1">
      <c r="A124" s="24"/>
      <c r="B124" s="26"/>
      <c r="C124" s="26"/>
      <c r="D124" s="149"/>
      <c r="E124" s="150" t="s">
        <v>457</v>
      </c>
      <c r="F124" s="147" t="s">
        <v>458</v>
      </c>
      <c r="G124" s="92"/>
      <c r="H124" s="91"/>
      <c r="I124" s="91"/>
      <c r="J124" s="92"/>
      <c r="K124" s="91"/>
      <c r="L124" s="91"/>
      <c r="M124" s="91"/>
      <c r="N124" s="91"/>
      <c r="O124" s="91"/>
      <c r="P124" s="91"/>
      <c r="Q124" s="91"/>
      <c r="R124" s="91"/>
      <c r="S124" s="91"/>
      <c r="T124" s="93"/>
      <c r="U124" s="93"/>
      <c r="V124" s="93"/>
      <c r="W124" s="93"/>
      <c r="X124" s="93"/>
    </row>
    <row r="125" spans="1:24" s="114" customFormat="1" ht="46.5" customHeight="1">
      <c r="A125" s="12" t="s">
        <v>266</v>
      </c>
      <c r="B125" s="14" t="s">
        <v>261</v>
      </c>
      <c r="C125" s="14" t="s">
        <v>223</v>
      </c>
      <c r="D125" s="145" t="s">
        <v>196</v>
      </c>
      <c r="E125" s="36" t="s">
        <v>267</v>
      </c>
      <c r="F125" s="38"/>
      <c r="G125" s="92">
        <f t="shared" si="8"/>
        <v>233469.5</v>
      </c>
      <c r="H125" s="89">
        <f>H127</f>
        <v>290</v>
      </c>
      <c r="I125" s="89">
        <f>I127</f>
        <v>233179.5</v>
      </c>
      <c r="J125" s="92">
        <f t="shared" si="15"/>
        <v>374000</v>
      </c>
      <c r="K125" s="89"/>
      <c r="L125" s="89">
        <f>L127</f>
        <v>374000</v>
      </c>
      <c r="M125" s="91">
        <f t="shared" si="9"/>
        <v>132000</v>
      </c>
      <c r="N125" s="91"/>
      <c r="O125" s="91">
        <f>O129+O131</f>
        <v>132000</v>
      </c>
      <c r="P125" s="91">
        <f t="shared" si="10"/>
        <v>-242000</v>
      </c>
      <c r="Q125" s="91">
        <f t="shared" si="11"/>
        <v>0</v>
      </c>
      <c r="R125" s="91">
        <f t="shared" si="12"/>
        <v>-242000</v>
      </c>
      <c r="S125" s="91">
        <f t="shared" si="13"/>
        <v>180000</v>
      </c>
      <c r="T125" s="93"/>
      <c r="U125" s="94">
        <f>U129+U130</f>
        <v>180000</v>
      </c>
      <c r="V125" s="93">
        <f t="shared" si="14"/>
        <v>25000</v>
      </c>
      <c r="W125" s="93"/>
      <c r="X125" s="94">
        <f>X129</f>
        <v>25000</v>
      </c>
    </row>
    <row r="126" spans="1:24" ht="12.75" customHeight="1">
      <c r="A126" s="24"/>
      <c r="B126" s="26"/>
      <c r="C126" s="26"/>
      <c r="D126" s="149"/>
      <c r="E126" s="150" t="s">
        <v>201</v>
      </c>
      <c r="F126" s="149"/>
      <c r="G126" s="92"/>
      <c r="H126" s="91"/>
      <c r="I126" s="91"/>
      <c r="J126" s="92"/>
      <c r="K126" s="91"/>
      <c r="L126" s="91"/>
      <c r="M126" s="91"/>
      <c r="N126" s="91"/>
      <c r="O126" s="91"/>
      <c r="P126" s="91"/>
      <c r="Q126" s="91"/>
      <c r="R126" s="91"/>
      <c r="S126" s="91"/>
      <c r="T126" s="93"/>
      <c r="U126" s="93"/>
      <c r="V126" s="93"/>
      <c r="W126" s="93"/>
      <c r="X126" s="93"/>
    </row>
    <row r="127" spans="1:24" ht="12.75" customHeight="1">
      <c r="A127" s="146" t="s">
        <v>268</v>
      </c>
      <c r="B127" s="147" t="s">
        <v>261</v>
      </c>
      <c r="C127" s="147" t="s">
        <v>223</v>
      </c>
      <c r="D127" s="147" t="s">
        <v>199</v>
      </c>
      <c r="E127" s="150" t="s">
        <v>267</v>
      </c>
      <c r="F127" s="149"/>
      <c r="G127" s="92">
        <f t="shared" si="8"/>
        <v>233469.5</v>
      </c>
      <c r="H127" s="91">
        <f>H128</f>
        <v>290</v>
      </c>
      <c r="I127" s="91">
        <f>I129+I131</f>
        <v>233179.5</v>
      </c>
      <c r="J127" s="92">
        <f t="shared" si="15"/>
        <v>374000</v>
      </c>
      <c r="K127" s="91"/>
      <c r="L127" s="91">
        <f>L129+L130+L131</f>
        <v>374000</v>
      </c>
      <c r="M127" s="91">
        <f t="shared" si="9"/>
        <v>0</v>
      </c>
      <c r="N127" s="91"/>
      <c r="O127" s="91"/>
      <c r="P127" s="91">
        <f t="shared" si="10"/>
        <v>-374000</v>
      </c>
      <c r="Q127" s="91">
        <f t="shared" si="11"/>
        <v>0</v>
      </c>
      <c r="R127" s="91">
        <f t="shared" si="12"/>
        <v>-374000</v>
      </c>
      <c r="S127" s="91">
        <f t="shared" si="13"/>
        <v>0</v>
      </c>
      <c r="T127" s="93"/>
      <c r="U127" s="93"/>
      <c r="V127" s="93">
        <f t="shared" si="14"/>
        <v>0</v>
      </c>
      <c r="W127" s="93"/>
      <c r="X127" s="93"/>
    </row>
    <row r="128" spans="1:24" ht="12.75" customHeight="1">
      <c r="A128" s="146"/>
      <c r="B128" s="147"/>
      <c r="C128" s="147"/>
      <c r="D128" s="147"/>
      <c r="E128" s="152" t="s">
        <v>601</v>
      </c>
      <c r="F128" s="147">
        <v>4637</v>
      </c>
      <c r="G128" s="92">
        <f t="shared" si="8"/>
        <v>290</v>
      </c>
      <c r="H128" s="91">
        <v>290</v>
      </c>
      <c r="I128" s="91"/>
      <c r="J128" s="92"/>
      <c r="K128" s="91"/>
      <c r="L128" s="91"/>
      <c r="M128" s="91">
        <f t="shared" si="9"/>
        <v>0</v>
      </c>
      <c r="N128" s="91"/>
      <c r="O128" s="91"/>
      <c r="P128" s="91">
        <f t="shared" si="10"/>
        <v>0</v>
      </c>
      <c r="Q128" s="91">
        <f t="shared" si="11"/>
        <v>0</v>
      </c>
      <c r="R128" s="91">
        <f t="shared" si="12"/>
        <v>0</v>
      </c>
      <c r="S128" s="91">
        <f t="shared" si="13"/>
        <v>0</v>
      </c>
      <c r="T128" s="93"/>
      <c r="U128" s="93"/>
      <c r="V128" s="93">
        <f t="shared" si="14"/>
        <v>0</v>
      </c>
      <c r="W128" s="93"/>
      <c r="X128" s="93"/>
    </row>
    <row r="129" spans="1:24" ht="12.75" customHeight="1">
      <c r="A129" s="24"/>
      <c r="B129" s="26"/>
      <c r="C129" s="26"/>
      <c r="D129" s="149"/>
      <c r="E129" s="150" t="s">
        <v>523</v>
      </c>
      <c r="F129" s="147" t="s">
        <v>522</v>
      </c>
      <c r="G129" s="92">
        <f t="shared" si="8"/>
        <v>232750.7</v>
      </c>
      <c r="H129" s="91"/>
      <c r="I129" s="91">
        <v>232750.7</v>
      </c>
      <c r="J129" s="92">
        <f t="shared" si="15"/>
        <v>355000</v>
      </c>
      <c r="K129" s="91"/>
      <c r="L129" s="91">
        <v>355000</v>
      </c>
      <c r="M129" s="91">
        <f t="shared" si="9"/>
        <v>130000</v>
      </c>
      <c r="N129" s="91"/>
      <c r="O129" s="91">
        <v>130000</v>
      </c>
      <c r="P129" s="91">
        <f t="shared" si="10"/>
        <v>-225000</v>
      </c>
      <c r="Q129" s="91">
        <f t="shared" si="11"/>
        <v>0</v>
      </c>
      <c r="R129" s="91">
        <f t="shared" si="12"/>
        <v>-225000</v>
      </c>
      <c r="S129" s="91">
        <f t="shared" si="13"/>
        <v>30000</v>
      </c>
      <c r="T129" s="93"/>
      <c r="U129" s="93">
        <v>30000</v>
      </c>
      <c r="V129" s="93">
        <f t="shared" si="14"/>
        <v>25000</v>
      </c>
      <c r="W129" s="93"/>
      <c r="X129" s="93">
        <v>25000</v>
      </c>
    </row>
    <row r="130" spans="1:24" ht="12.75" customHeight="1">
      <c r="A130" s="24"/>
      <c r="B130" s="26"/>
      <c r="C130" s="26"/>
      <c r="D130" s="149"/>
      <c r="E130" s="150" t="s">
        <v>525</v>
      </c>
      <c r="F130" s="147" t="s">
        <v>524</v>
      </c>
      <c r="G130" s="92">
        <f t="shared" si="8"/>
        <v>0</v>
      </c>
      <c r="H130" s="91"/>
      <c r="I130" s="91"/>
      <c r="J130" s="92">
        <f t="shared" si="15"/>
        <v>16000</v>
      </c>
      <c r="K130" s="91"/>
      <c r="L130" s="91">
        <v>16000</v>
      </c>
      <c r="M130" s="91">
        <f t="shared" si="9"/>
        <v>0</v>
      </c>
      <c r="N130" s="91"/>
      <c r="O130" s="91"/>
      <c r="P130" s="91">
        <f t="shared" si="10"/>
        <v>-16000</v>
      </c>
      <c r="Q130" s="91">
        <f t="shared" si="11"/>
        <v>0</v>
      </c>
      <c r="R130" s="91">
        <f t="shared" si="12"/>
        <v>-16000</v>
      </c>
      <c r="S130" s="91">
        <f t="shared" si="13"/>
        <v>150000</v>
      </c>
      <c r="T130" s="93"/>
      <c r="U130" s="93">
        <v>150000</v>
      </c>
      <c r="V130" s="93">
        <f t="shared" si="14"/>
        <v>0</v>
      </c>
      <c r="W130" s="93"/>
      <c r="X130" s="93"/>
    </row>
    <row r="131" spans="1:24" ht="12.75" customHeight="1">
      <c r="A131" s="24"/>
      <c r="B131" s="26"/>
      <c r="C131" s="26"/>
      <c r="D131" s="149"/>
      <c r="E131" s="150" t="s">
        <v>615</v>
      </c>
      <c r="F131" s="147">
        <v>5129</v>
      </c>
      <c r="G131" s="92">
        <f t="shared" si="8"/>
        <v>428.8</v>
      </c>
      <c r="H131" s="91"/>
      <c r="I131" s="91">
        <v>428.8</v>
      </c>
      <c r="J131" s="92">
        <f t="shared" si="15"/>
        <v>3000</v>
      </c>
      <c r="K131" s="91"/>
      <c r="L131" s="91">
        <v>3000</v>
      </c>
      <c r="M131" s="91">
        <f t="shared" si="9"/>
        <v>2000</v>
      </c>
      <c r="N131" s="91"/>
      <c r="O131" s="91">
        <v>2000</v>
      </c>
      <c r="P131" s="91">
        <f t="shared" si="10"/>
        <v>-1000</v>
      </c>
      <c r="Q131" s="91">
        <f t="shared" si="11"/>
        <v>0</v>
      </c>
      <c r="R131" s="91">
        <f t="shared" si="12"/>
        <v>-1000</v>
      </c>
      <c r="S131" s="91">
        <f t="shared" si="13"/>
        <v>0</v>
      </c>
      <c r="T131" s="93"/>
      <c r="U131" s="93"/>
      <c r="V131" s="93">
        <f t="shared" si="14"/>
        <v>0</v>
      </c>
      <c r="W131" s="93"/>
      <c r="X131" s="93"/>
    </row>
    <row r="132" spans="1:24" s="114" customFormat="1" ht="46.5" customHeight="1">
      <c r="A132" s="12" t="s">
        <v>276</v>
      </c>
      <c r="B132" s="14" t="s">
        <v>277</v>
      </c>
      <c r="C132" s="14" t="s">
        <v>196</v>
      </c>
      <c r="D132" s="145" t="s">
        <v>196</v>
      </c>
      <c r="E132" s="36" t="s">
        <v>278</v>
      </c>
      <c r="F132" s="38"/>
      <c r="G132" s="92">
        <f t="shared" si="8"/>
        <v>228884.36</v>
      </c>
      <c r="H132" s="89">
        <f>H136+H142+H155</f>
        <v>61341</v>
      </c>
      <c r="I132" s="89">
        <f>I136+I142+I155</f>
        <v>167543.36</v>
      </c>
      <c r="J132" s="92">
        <f t="shared" si="15"/>
        <v>910855</v>
      </c>
      <c r="K132" s="89">
        <f>K142+K155</f>
        <v>103085</v>
      </c>
      <c r="L132" s="89">
        <f>L136+L142+L155</f>
        <v>807770</v>
      </c>
      <c r="M132" s="91">
        <f t="shared" si="9"/>
        <v>323740</v>
      </c>
      <c r="N132" s="89">
        <f>N142+N155</f>
        <v>103740</v>
      </c>
      <c r="O132" s="89">
        <f>O136+O142</f>
        <v>220000</v>
      </c>
      <c r="P132" s="91">
        <f t="shared" si="10"/>
        <v>-587115</v>
      </c>
      <c r="Q132" s="91">
        <f t="shared" si="11"/>
        <v>655</v>
      </c>
      <c r="R132" s="91">
        <f t="shared" si="12"/>
        <v>-587770</v>
      </c>
      <c r="S132" s="91">
        <f t="shared" si="13"/>
        <v>253000</v>
      </c>
      <c r="T132" s="94">
        <f>T142++T155</f>
        <v>104000</v>
      </c>
      <c r="U132" s="94">
        <f>U136+U142</f>
        <v>149000</v>
      </c>
      <c r="V132" s="93">
        <f t="shared" si="14"/>
        <v>176000</v>
      </c>
      <c r="W132" s="94">
        <f>W142+W155</f>
        <v>112000</v>
      </c>
      <c r="X132" s="94">
        <f>X136+X142</f>
        <v>64000</v>
      </c>
    </row>
    <row r="133" spans="1:24" ht="12.75" customHeight="1">
      <c r="A133" s="24"/>
      <c r="B133" s="26"/>
      <c r="C133" s="26"/>
      <c r="D133" s="149"/>
      <c r="E133" s="150" t="s">
        <v>5</v>
      </c>
      <c r="F133" s="149"/>
      <c r="G133" s="92"/>
      <c r="H133" s="91"/>
      <c r="I133" s="91"/>
      <c r="J133" s="92"/>
      <c r="K133" s="91"/>
      <c r="L133" s="91"/>
      <c r="M133" s="91"/>
      <c r="N133" s="91"/>
      <c r="O133" s="91"/>
      <c r="P133" s="91"/>
      <c r="Q133" s="91"/>
      <c r="R133" s="91"/>
      <c r="S133" s="91"/>
      <c r="T133" s="93"/>
      <c r="U133" s="93"/>
      <c r="V133" s="93"/>
      <c r="W133" s="93"/>
      <c r="X133" s="93"/>
    </row>
    <row r="134" spans="1:24" s="114" customFormat="1" ht="46.5" customHeight="1">
      <c r="A134" s="12" t="s">
        <v>279</v>
      </c>
      <c r="B134" s="14" t="s">
        <v>277</v>
      </c>
      <c r="C134" s="14" t="s">
        <v>199</v>
      </c>
      <c r="D134" s="145" t="s">
        <v>196</v>
      </c>
      <c r="E134" s="36" t="s">
        <v>280</v>
      </c>
      <c r="F134" s="38"/>
      <c r="G134" s="92"/>
      <c r="H134" s="89"/>
      <c r="I134" s="89"/>
      <c r="J134" s="92"/>
      <c r="K134" s="89"/>
      <c r="L134" s="89"/>
      <c r="M134" s="91"/>
      <c r="N134" s="91"/>
      <c r="O134" s="91"/>
      <c r="P134" s="91"/>
      <c r="Q134" s="91"/>
      <c r="R134" s="91"/>
      <c r="S134" s="91"/>
      <c r="T134" s="93"/>
      <c r="U134" s="93"/>
      <c r="V134" s="93"/>
      <c r="W134" s="93"/>
      <c r="X134" s="93"/>
    </row>
    <row r="135" spans="1:24" ht="12.75" customHeight="1">
      <c r="A135" s="24"/>
      <c r="B135" s="26"/>
      <c r="C135" s="26"/>
      <c r="D135" s="149"/>
      <c r="E135" s="150" t="s">
        <v>201</v>
      </c>
      <c r="F135" s="149"/>
      <c r="G135" s="92"/>
      <c r="H135" s="91"/>
      <c r="I135" s="91"/>
      <c r="J135" s="92"/>
      <c r="K135" s="91"/>
      <c r="L135" s="91"/>
      <c r="M135" s="91"/>
      <c r="N135" s="91"/>
      <c r="O135" s="91"/>
      <c r="P135" s="91"/>
      <c r="Q135" s="91"/>
      <c r="R135" s="91"/>
      <c r="S135" s="91"/>
      <c r="T135" s="93"/>
      <c r="U135" s="93"/>
      <c r="V135" s="93"/>
      <c r="W135" s="93"/>
      <c r="X135" s="93"/>
    </row>
    <row r="136" spans="1:24" ht="12.75" customHeight="1">
      <c r="A136" s="146">
        <v>2630</v>
      </c>
      <c r="B136" s="147" t="s">
        <v>277</v>
      </c>
      <c r="C136" s="147">
        <v>3</v>
      </c>
      <c r="D136" s="147">
        <v>0</v>
      </c>
      <c r="E136" s="39" t="s">
        <v>627</v>
      </c>
      <c r="F136" s="149"/>
      <c r="G136" s="92">
        <f aca="true" t="shared" si="16" ref="G136:G197">H136+I136</f>
        <v>16120.76</v>
      </c>
      <c r="H136" s="89">
        <f>H137</f>
        <v>170</v>
      </c>
      <c r="I136" s="89">
        <f>I139</f>
        <v>15950.76</v>
      </c>
      <c r="J136" s="92">
        <f t="shared" si="15"/>
        <v>488609</v>
      </c>
      <c r="K136" s="91"/>
      <c r="L136" s="89">
        <f>L138+L139+L140</f>
        <v>488609</v>
      </c>
      <c r="M136" s="91">
        <f t="shared" si="9"/>
        <v>73000</v>
      </c>
      <c r="N136" s="91"/>
      <c r="O136" s="89">
        <f>O138+O140</f>
        <v>73000</v>
      </c>
      <c r="P136" s="91">
        <f t="shared" si="10"/>
        <v>-415609</v>
      </c>
      <c r="Q136" s="91">
        <f t="shared" si="11"/>
        <v>0</v>
      </c>
      <c r="R136" s="91">
        <f t="shared" si="12"/>
        <v>-415609</v>
      </c>
      <c r="S136" s="91">
        <f t="shared" si="13"/>
        <v>99000</v>
      </c>
      <c r="T136" s="94"/>
      <c r="U136" s="94">
        <f>U138</f>
        <v>99000</v>
      </c>
      <c r="V136" s="93">
        <f t="shared" si="14"/>
        <v>30000</v>
      </c>
      <c r="W136" s="94"/>
      <c r="X136" s="94">
        <f>X138</f>
        <v>30000</v>
      </c>
    </row>
    <row r="137" spans="1:24" ht="12.75" customHeight="1">
      <c r="A137" s="146"/>
      <c r="B137" s="147"/>
      <c r="C137" s="147"/>
      <c r="D137" s="147"/>
      <c r="E137" s="152" t="s">
        <v>601</v>
      </c>
      <c r="F137" s="147">
        <v>4637</v>
      </c>
      <c r="G137" s="92">
        <f t="shared" si="16"/>
        <v>170</v>
      </c>
      <c r="H137" s="91">
        <v>170</v>
      </c>
      <c r="I137" s="91"/>
      <c r="J137" s="92"/>
      <c r="K137" s="91"/>
      <c r="L137" s="89"/>
      <c r="M137" s="91">
        <f t="shared" si="9"/>
        <v>0</v>
      </c>
      <c r="N137" s="91"/>
      <c r="O137" s="91"/>
      <c r="P137" s="91">
        <f t="shared" si="10"/>
        <v>0</v>
      </c>
      <c r="Q137" s="91">
        <f t="shared" si="11"/>
        <v>0</v>
      </c>
      <c r="R137" s="91">
        <f t="shared" si="12"/>
        <v>0</v>
      </c>
      <c r="S137" s="91">
        <f t="shared" si="13"/>
        <v>0</v>
      </c>
      <c r="T137" s="93"/>
      <c r="U137" s="93"/>
      <c r="V137" s="93">
        <f t="shared" si="14"/>
        <v>0</v>
      </c>
      <c r="W137" s="93"/>
      <c r="X137" s="93"/>
    </row>
    <row r="138" spans="1:24" ht="12.75" customHeight="1">
      <c r="A138" s="146"/>
      <c r="B138" s="147"/>
      <c r="C138" s="147"/>
      <c r="D138" s="147"/>
      <c r="E138" s="150" t="s">
        <v>523</v>
      </c>
      <c r="F138" s="147" t="s">
        <v>522</v>
      </c>
      <c r="G138" s="92">
        <f t="shared" si="16"/>
        <v>0</v>
      </c>
      <c r="H138" s="91"/>
      <c r="I138" s="91"/>
      <c r="J138" s="92">
        <f t="shared" si="15"/>
        <v>484609</v>
      </c>
      <c r="K138" s="91"/>
      <c r="L138" s="91">
        <v>484609</v>
      </c>
      <c r="M138" s="91">
        <f t="shared" si="9"/>
        <v>70000</v>
      </c>
      <c r="N138" s="91"/>
      <c r="O138" s="91">
        <v>70000</v>
      </c>
      <c r="P138" s="91">
        <f t="shared" si="10"/>
        <v>-414609</v>
      </c>
      <c r="Q138" s="91">
        <f t="shared" si="11"/>
        <v>0</v>
      </c>
      <c r="R138" s="91">
        <f t="shared" si="12"/>
        <v>-414609</v>
      </c>
      <c r="S138" s="91">
        <f t="shared" si="13"/>
        <v>99000</v>
      </c>
      <c r="T138" s="93"/>
      <c r="U138" s="93">
        <v>99000</v>
      </c>
      <c r="V138" s="93">
        <f t="shared" si="14"/>
        <v>30000</v>
      </c>
      <c r="W138" s="93"/>
      <c r="X138" s="93">
        <v>30000</v>
      </c>
    </row>
    <row r="139" spans="1:24" ht="12.75" customHeight="1">
      <c r="A139" s="24"/>
      <c r="B139" s="26"/>
      <c r="C139" s="26"/>
      <c r="D139" s="149"/>
      <c r="E139" s="150" t="s">
        <v>525</v>
      </c>
      <c r="F139" s="147">
        <v>5113</v>
      </c>
      <c r="G139" s="92">
        <f t="shared" si="16"/>
        <v>15950.76</v>
      </c>
      <c r="H139" s="91"/>
      <c r="I139" s="91">
        <v>15950.76</v>
      </c>
      <c r="J139" s="92">
        <f t="shared" si="15"/>
        <v>1000</v>
      </c>
      <c r="K139" s="91"/>
      <c r="L139" s="91">
        <v>1000</v>
      </c>
      <c r="M139" s="91">
        <f t="shared" si="9"/>
        <v>0</v>
      </c>
      <c r="N139" s="91"/>
      <c r="O139" s="91"/>
      <c r="P139" s="91">
        <f t="shared" si="10"/>
        <v>-1000</v>
      </c>
      <c r="Q139" s="91">
        <f t="shared" si="11"/>
        <v>0</v>
      </c>
      <c r="R139" s="91">
        <f t="shared" si="12"/>
        <v>-1000</v>
      </c>
      <c r="S139" s="91">
        <f t="shared" si="13"/>
        <v>0</v>
      </c>
      <c r="T139" s="93"/>
      <c r="U139" s="93"/>
      <c r="V139" s="93">
        <f t="shared" si="14"/>
        <v>0</v>
      </c>
      <c r="W139" s="93"/>
      <c r="X139" s="93"/>
    </row>
    <row r="140" spans="1:24" ht="12.75" customHeight="1">
      <c r="A140" s="24"/>
      <c r="B140" s="26"/>
      <c r="C140" s="26"/>
      <c r="D140" s="149"/>
      <c r="E140" s="150" t="s">
        <v>615</v>
      </c>
      <c r="F140" s="147">
        <v>5129</v>
      </c>
      <c r="G140" s="92">
        <f t="shared" si="16"/>
        <v>0</v>
      </c>
      <c r="H140" s="91"/>
      <c r="I140" s="91"/>
      <c r="J140" s="92">
        <f t="shared" si="15"/>
        <v>3000</v>
      </c>
      <c r="K140" s="91"/>
      <c r="L140" s="91">
        <v>3000</v>
      </c>
      <c r="M140" s="91">
        <f t="shared" si="9"/>
        <v>3000</v>
      </c>
      <c r="N140" s="91"/>
      <c r="O140" s="91">
        <v>3000</v>
      </c>
      <c r="P140" s="91">
        <f t="shared" si="10"/>
        <v>0</v>
      </c>
      <c r="Q140" s="91">
        <f t="shared" si="11"/>
        <v>0</v>
      </c>
      <c r="R140" s="91">
        <f t="shared" si="12"/>
        <v>0</v>
      </c>
      <c r="S140" s="91">
        <f t="shared" si="13"/>
        <v>0</v>
      </c>
      <c r="T140" s="93"/>
      <c r="U140" s="93"/>
      <c r="V140" s="93">
        <f t="shared" si="14"/>
        <v>0</v>
      </c>
      <c r="W140" s="93"/>
      <c r="X140" s="93"/>
    </row>
    <row r="141" spans="1:24" ht="12.75" customHeight="1">
      <c r="A141" s="24">
        <v>2630</v>
      </c>
      <c r="B141" s="26">
        <v>6</v>
      </c>
      <c r="C141" s="26">
        <v>3</v>
      </c>
      <c r="D141" s="149"/>
      <c r="E141" s="150"/>
      <c r="F141" s="147"/>
      <c r="G141" s="92"/>
      <c r="H141" s="91"/>
      <c r="I141" s="91"/>
      <c r="J141" s="92"/>
      <c r="K141" s="91"/>
      <c r="L141" s="91"/>
      <c r="M141" s="91"/>
      <c r="N141" s="91"/>
      <c r="O141" s="91"/>
      <c r="P141" s="91"/>
      <c r="Q141" s="91"/>
      <c r="R141" s="91"/>
      <c r="S141" s="91"/>
      <c r="T141" s="93"/>
      <c r="U141" s="93"/>
      <c r="V141" s="93"/>
      <c r="W141" s="93"/>
      <c r="X141" s="93"/>
    </row>
    <row r="142" spans="1:24" s="114" customFormat="1" ht="46.5" customHeight="1">
      <c r="A142" s="12" t="s">
        <v>282</v>
      </c>
      <c r="B142" s="14" t="s">
        <v>277</v>
      </c>
      <c r="C142" s="14" t="s">
        <v>239</v>
      </c>
      <c r="D142" s="145" t="s">
        <v>196</v>
      </c>
      <c r="E142" s="36" t="s">
        <v>283</v>
      </c>
      <c r="F142" s="38"/>
      <c r="G142" s="92">
        <f t="shared" si="16"/>
        <v>161593.8</v>
      </c>
      <c r="H142" s="89">
        <f>H145</f>
        <v>18550</v>
      </c>
      <c r="I142" s="89">
        <f>I146+I148+I149</f>
        <v>143043.8</v>
      </c>
      <c r="J142" s="92">
        <f t="shared" si="15"/>
        <v>360611</v>
      </c>
      <c r="K142" s="89">
        <f>K144</f>
        <v>44450</v>
      </c>
      <c r="L142" s="89">
        <f>L144</f>
        <v>316161</v>
      </c>
      <c r="M142" s="91">
        <f aca="true" t="shared" si="17" ref="M142:M202">N142+O142</f>
        <v>186150</v>
      </c>
      <c r="N142" s="89">
        <f>N145</f>
        <v>39150</v>
      </c>
      <c r="O142" s="89">
        <f>O146+O148</f>
        <v>147000</v>
      </c>
      <c r="P142" s="91">
        <f aca="true" t="shared" si="18" ref="P142:P202">Q142+R142</f>
        <v>-174461</v>
      </c>
      <c r="Q142" s="91">
        <f aca="true" t="shared" si="19" ref="Q142:Q202">N142-K142</f>
        <v>-5300</v>
      </c>
      <c r="R142" s="91">
        <f aca="true" t="shared" si="20" ref="R142:R202">O142-L142</f>
        <v>-169161</v>
      </c>
      <c r="S142" s="91">
        <f aca="true" t="shared" si="21" ref="S142:S202">T142+U142</f>
        <v>97000</v>
      </c>
      <c r="T142" s="93">
        <f>T145</f>
        <v>47000</v>
      </c>
      <c r="U142" s="93">
        <f>U146</f>
        <v>50000</v>
      </c>
      <c r="V142" s="93">
        <f aca="true" t="shared" si="22" ref="V142:V202">W142+X142</f>
        <v>86000</v>
      </c>
      <c r="W142" s="93">
        <f>W145</f>
        <v>52000</v>
      </c>
      <c r="X142" s="94">
        <f>X146</f>
        <v>34000</v>
      </c>
    </row>
    <row r="143" spans="1:24" ht="12.75" customHeight="1">
      <c r="A143" s="24"/>
      <c r="B143" s="26"/>
      <c r="C143" s="26"/>
      <c r="D143" s="149"/>
      <c r="E143" s="150" t="s">
        <v>201</v>
      </c>
      <c r="F143" s="149"/>
      <c r="G143" s="92"/>
      <c r="H143" s="91"/>
      <c r="I143" s="91"/>
      <c r="J143" s="92"/>
      <c r="K143" s="91"/>
      <c r="L143" s="91"/>
      <c r="M143" s="91"/>
      <c r="N143" s="91"/>
      <c r="O143" s="91"/>
      <c r="P143" s="91"/>
      <c r="Q143" s="91"/>
      <c r="R143" s="91"/>
      <c r="S143" s="91"/>
      <c r="T143" s="93"/>
      <c r="U143" s="93"/>
      <c r="V143" s="93"/>
      <c r="W143" s="93"/>
      <c r="X143" s="93"/>
    </row>
    <row r="144" spans="1:24" ht="12.75" customHeight="1">
      <c r="A144" s="146" t="s">
        <v>284</v>
      </c>
      <c r="B144" s="147" t="s">
        <v>277</v>
      </c>
      <c r="C144" s="147" t="s">
        <v>239</v>
      </c>
      <c r="D144" s="147" t="s">
        <v>199</v>
      </c>
      <c r="E144" s="150" t="s">
        <v>283</v>
      </c>
      <c r="F144" s="149"/>
      <c r="G144" s="92">
        <f t="shared" si="16"/>
        <v>0</v>
      </c>
      <c r="H144" s="91"/>
      <c r="I144" s="91"/>
      <c r="J144" s="92">
        <f t="shared" si="15"/>
        <v>360611</v>
      </c>
      <c r="K144" s="89">
        <f>K145</f>
        <v>44450</v>
      </c>
      <c r="L144" s="89">
        <f>L146+L147+L148</f>
        <v>316161</v>
      </c>
      <c r="M144" s="91">
        <f t="shared" si="17"/>
        <v>0</v>
      </c>
      <c r="N144" s="91"/>
      <c r="O144" s="91"/>
      <c r="P144" s="91">
        <f t="shared" si="18"/>
        <v>-360611</v>
      </c>
      <c r="Q144" s="91">
        <f t="shared" si="19"/>
        <v>-44450</v>
      </c>
      <c r="R144" s="91">
        <f t="shared" si="20"/>
        <v>-316161</v>
      </c>
      <c r="S144" s="91">
        <f t="shared" si="21"/>
        <v>0</v>
      </c>
      <c r="T144" s="93"/>
      <c r="U144" s="93"/>
      <c r="V144" s="93">
        <f t="shared" si="22"/>
        <v>0</v>
      </c>
      <c r="W144" s="93"/>
      <c r="X144" s="93"/>
    </row>
    <row r="145" spans="1:24" ht="27" customHeight="1">
      <c r="A145" s="24"/>
      <c r="B145" s="26"/>
      <c r="C145" s="26"/>
      <c r="D145" s="149"/>
      <c r="E145" s="152" t="s">
        <v>601</v>
      </c>
      <c r="F145" s="147">
        <v>4637</v>
      </c>
      <c r="G145" s="92">
        <f t="shared" si="16"/>
        <v>18550</v>
      </c>
      <c r="H145" s="91">
        <v>18550</v>
      </c>
      <c r="I145" s="91"/>
      <c r="J145" s="92">
        <f t="shared" si="15"/>
        <v>44450</v>
      </c>
      <c r="K145" s="91">
        <v>44450</v>
      </c>
      <c r="L145" s="91"/>
      <c r="M145" s="91">
        <f t="shared" si="17"/>
        <v>39150</v>
      </c>
      <c r="N145" s="91">
        <v>39150</v>
      </c>
      <c r="O145" s="91"/>
      <c r="P145" s="91">
        <f t="shared" si="18"/>
        <v>-5300</v>
      </c>
      <c r="Q145" s="91">
        <f t="shared" si="19"/>
        <v>-5300</v>
      </c>
      <c r="R145" s="91">
        <f t="shared" si="20"/>
        <v>0</v>
      </c>
      <c r="S145" s="91">
        <f t="shared" si="21"/>
        <v>47000</v>
      </c>
      <c r="T145" s="93">
        <v>47000</v>
      </c>
      <c r="U145" s="93"/>
      <c r="V145" s="93">
        <f t="shared" si="22"/>
        <v>52000</v>
      </c>
      <c r="W145" s="93">
        <v>52000</v>
      </c>
      <c r="X145" s="93"/>
    </row>
    <row r="146" spans="1:24" ht="12.75" customHeight="1">
      <c r="A146" s="24"/>
      <c r="B146" s="26"/>
      <c r="C146" s="26"/>
      <c r="D146" s="149"/>
      <c r="E146" s="151" t="s">
        <v>523</v>
      </c>
      <c r="F146" s="147">
        <v>5112</v>
      </c>
      <c r="G146" s="92">
        <f t="shared" si="16"/>
        <v>115787.3</v>
      </c>
      <c r="H146" s="91"/>
      <c r="I146" s="91">
        <v>115787.3</v>
      </c>
      <c r="J146" s="92">
        <f aca="true" t="shared" si="23" ref="J146:J210">K146+L146</f>
        <v>293161</v>
      </c>
      <c r="K146" s="91"/>
      <c r="L146" s="91">
        <v>293161</v>
      </c>
      <c r="M146" s="91">
        <f t="shared" si="17"/>
        <v>140000</v>
      </c>
      <c r="N146" s="91"/>
      <c r="O146" s="91">
        <v>140000</v>
      </c>
      <c r="P146" s="91">
        <f t="shared" si="18"/>
        <v>-153161</v>
      </c>
      <c r="Q146" s="91">
        <f t="shared" si="19"/>
        <v>0</v>
      </c>
      <c r="R146" s="91">
        <f t="shared" si="20"/>
        <v>-153161</v>
      </c>
      <c r="S146" s="91">
        <f t="shared" si="21"/>
        <v>50000</v>
      </c>
      <c r="T146" s="93"/>
      <c r="U146" s="93">
        <v>50000</v>
      </c>
      <c r="V146" s="93">
        <f t="shared" si="22"/>
        <v>34000</v>
      </c>
      <c r="W146" s="93"/>
      <c r="X146" s="93">
        <v>34000</v>
      </c>
    </row>
    <row r="147" spans="1:24" ht="12.75" customHeight="1">
      <c r="A147" s="24"/>
      <c r="B147" s="26"/>
      <c r="C147" s="26"/>
      <c r="D147" s="149"/>
      <c r="E147" s="150" t="s">
        <v>616</v>
      </c>
      <c r="F147" s="147">
        <v>5121</v>
      </c>
      <c r="G147" s="92">
        <f t="shared" si="16"/>
        <v>0</v>
      </c>
      <c r="H147" s="91"/>
      <c r="I147" s="91"/>
      <c r="J147" s="92">
        <f t="shared" si="23"/>
        <v>5000</v>
      </c>
      <c r="K147" s="91"/>
      <c r="L147" s="91">
        <v>5000</v>
      </c>
      <c r="M147" s="91">
        <f t="shared" si="17"/>
        <v>0</v>
      </c>
      <c r="N147" s="91"/>
      <c r="O147" s="91"/>
      <c r="P147" s="91">
        <f t="shared" si="18"/>
        <v>-5000</v>
      </c>
      <c r="Q147" s="91">
        <f t="shared" si="19"/>
        <v>0</v>
      </c>
      <c r="R147" s="91">
        <f t="shared" si="20"/>
        <v>-5000</v>
      </c>
      <c r="S147" s="91">
        <f t="shared" si="21"/>
        <v>0</v>
      </c>
      <c r="T147" s="93"/>
      <c r="U147" s="93"/>
      <c r="V147" s="93">
        <f t="shared" si="22"/>
        <v>0</v>
      </c>
      <c r="W147" s="93"/>
      <c r="X147" s="93"/>
    </row>
    <row r="148" spans="1:24" ht="12.75" customHeight="1">
      <c r="A148" s="24"/>
      <c r="B148" s="26"/>
      <c r="C148" s="26"/>
      <c r="D148" s="149"/>
      <c r="E148" s="150" t="s">
        <v>615</v>
      </c>
      <c r="F148" s="147">
        <v>5129</v>
      </c>
      <c r="G148" s="92">
        <f t="shared" si="16"/>
        <v>580</v>
      </c>
      <c r="H148" s="91"/>
      <c r="I148" s="91">
        <v>580</v>
      </c>
      <c r="J148" s="92">
        <f t="shared" si="23"/>
        <v>18000</v>
      </c>
      <c r="K148" s="91"/>
      <c r="L148" s="91">
        <v>18000</v>
      </c>
      <c r="M148" s="91">
        <f t="shared" si="17"/>
        <v>7000</v>
      </c>
      <c r="N148" s="91"/>
      <c r="O148" s="91">
        <v>7000</v>
      </c>
      <c r="P148" s="91">
        <f t="shared" si="18"/>
        <v>-11000</v>
      </c>
      <c r="Q148" s="91">
        <f t="shared" si="19"/>
        <v>0</v>
      </c>
      <c r="R148" s="91">
        <f t="shared" si="20"/>
        <v>-11000</v>
      </c>
      <c r="S148" s="91">
        <f t="shared" si="21"/>
        <v>0</v>
      </c>
      <c r="T148" s="93"/>
      <c r="U148" s="93"/>
      <c r="V148" s="93">
        <f t="shared" si="22"/>
        <v>0</v>
      </c>
      <c r="W148" s="93"/>
      <c r="X148" s="93"/>
    </row>
    <row r="149" spans="1:24" ht="12.75" customHeight="1">
      <c r="A149" s="24"/>
      <c r="B149" s="26"/>
      <c r="C149" s="26"/>
      <c r="D149" s="149"/>
      <c r="E149" s="150" t="s">
        <v>525</v>
      </c>
      <c r="F149" s="147" t="s">
        <v>524</v>
      </c>
      <c r="G149" s="92">
        <f t="shared" si="16"/>
        <v>26676.5</v>
      </c>
      <c r="H149" s="91"/>
      <c r="I149" s="91">
        <v>26676.5</v>
      </c>
      <c r="J149" s="92">
        <f t="shared" si="23"/>
        <v>0</v>
      </c>
      <c r="K149" s="91"/>
      <c r="L149" s="91"/>
      <c r="M149" s="91">
        <f t="shared" si="17"/>
        <v>0</v>
      </c>
      <c r="N149" s="91"/>
      <c r="O149" s="91"/>
      <c r="P149" s="91">
        <f t="shared" si="18"/>
        <v>0</v>
      </c>
      <c r="Q149" s="91">
        <f t="shared" si="19"/>
        <v>0</v>
      </c>
      <c r="R149" s="91">
        <f t="shared" si="20"/>
        <v>0</v>
      </c>
      <c r="S149" s="91">
        <f t="shared" si="21"/>
        <v>0</v>
      </c>
      <c r="T149" s="93"/>
      <c r="U149" s="93"/>
      <c r="V149" s="93">
        <f t="shared" si="22"/>
        <v>0</v>
      </c>
      <c r="W149" s="93"/>
      <c r="X149" s="93"/>
    </row>
    <row r="150" spans="1:24" s="114" customFormat="1" ht="46.5" customHeight="1">
      <c r="A150" s="12" t="s">
        <v>285</v>
      </c>
      <c r="B150" s="14" t="s">
        <v>277</v>
      </c>
      <c r="C150" s="14" t="s">
        <v>212</v>
      </c>
      <c r="D150" s="145" t="s">
        <v>196</v>
      </c>
      <c r="E150" s="36" t="s">
        <v>286</v>
      </c>
      <c r="F150" s="38"/>
      <c r="G150" s="92"/>
      <c r="H150" s="89"/>
      <c r="I150" s="89"/>
      <c r="J150" s="92"/>
      <c r="K150" s="89"/>
      <c r="L150" s="89"/>
      <c r="M150" s="91"/>
      <c r="N150" s="91"/>
      <c r="O150" s="91"/>
      <c r="P150" s="91"/>
      <c r="Q150" s="91"/>
      <c r="R150" s="91"/>
      <c r="S150" s="91"/>
      <c r="T150" s="93"/>
      <c r="U150" s="93"/>
      <c r="V150" s="93"/>
      <c r="W150" s="93"/>
      <c r="X150" s="93"/>
    </row>
    <row r="151" spans="1:24" ht="12.75" customHeight="1">
      <c r="A151" s="24"/>
      <c r="B151" s="26"/>
      <c r="C151" s="26"/>
      <c r="D151" s="149"/>
      <c r="E151" s="150" t="s">
        <v>201</v>
      </c>
      <c r="F151" s="149"/>
      <c r="G151" s="92"/>
      <c r="H151" s="91"/>
      <c r="I151" s="91"/>
      <c r="J151" s="92"/>
      <c r="K151" s="91"/>
      <c r="L151" s="91"/>
      <c r="M151" s="91"/>
      <c r="N151" s="91"/>
      <c r="O151" s="91"/>
      <c r="P151" s="91"/>
      <c r="Q151" s="91"/>
      <c r="R151" s="91"/>
      <c r="S151" s="91"/>
      <c r="T151" s="93"/>
      <c r="U151" s="93"/>
      <c r="V151" s="93"/>
      <c r="W151" s="93"/>
      <c r="X151" s="93"/>
    </row>
    <row r="152" spans="1:24" ht="12.75" customHeight="1">
      <c r="A152" s="146" t="s">
        <v>287</v>
      </c>
      <c r="B152" s="147" t="s">
        <v>277</v>
      </c>
      <c r="C152" s="147" t="s">
        <v>212</v>
      </c>
      <c r="D152" s="147" t="s">
        <v>199</v>
      </c>
      <c r="E152" s="150" t="s">
        <v>286</v>
      </c>
      <c r="F152" s="149"/>
      <c r="G152" s="92"/>
      <c r="H152" s="91"/>
      <c r="I152" s="91"/>
      <c r="J152" s="92"/>
      <c r="K152" s="91"/>
      <c r="L152" s="91"/>
      <c r="M152" s="91"/>
      <c r="N152" s="91"/>
      <c r="O152" s="91"/>
      <c r="P152" s="91"/>
      <c r="Q152" s="91"/>
      <c r="R152" s="91"/>
      <c r="S152" s="91"/>
      <c r="T152" s="93"/>
      <c r="U152" s="93"/>
      <c r="V152" s="93"/>
      <c r="W152" s="93"/>
      <c r="X152" s="93"/>
    </row>
    <row r="153" spans="1:24" s="114" customFormat="1" ht="46.5" customHeight="1">
      <c r="A153" s="12"/>
      <c r="B153" s="14"/>
      <c r="C153" s="14"/>
      <c r="D153" s="145"/>
      <c r="E153" s="36" t="s">
        <v>562</v>
      </c>
      <c r="F153" s="38"/>
      <c r="G153" s="92"/>
      <c r="H153" s="89"/>
      <c r="I153" s="89"/>
      <c r="J153" s="92"/>
      <c r="K153" s="89"/>
      <c r="L153" s="89"/>
      <c r="M153" s="91"/>
      <c r="N153" s="91"/>
      <c r="O153" s="91"/>
      <c r="P153" s="91"/>
      <c r="Q153" s="91"/>
      <c r="R153" s="91"/>
      <c r="S153" s="91"/>
      <c r="T153" s="93"/>
      <c r="U153" s="93"/>
      <c r="V153" s="93"/>
      <c r="W153" s="93"/>
      <c r="X153" s="93"/>
    </row>
    <row r="154" spans="1:24" ht="12.75" customHeight="1">
      <c r="A154" s="24"/>
      <c r="B154" s="26"/>
      <c r="C154" s="26"/>
      <c r="D154" s="149"/>
      <c r="E154" s="150" t="s">
        <v>540</v>
      </c>
      <c r="F154" s="147" t="s">
        <v>539</v>
      </c>
      <c r="G154" s="92"/>
      <c r="H154" s="91"/>
      <c r="I154" s="91"/>
      <c r="J154" s="92"/>
      <c r="K154" s="91"/>
      <c r="L154" s="91"/>
      <c r="M154" s="91"/>
      <c r="N154" s="91"/>
      <c r="O154" s="91"/>
      <c r="P154" s="91"/>
      <c r="Q154" s="91"/>
      <c r="R154" s="91"/>
      <c r="S154" s="91"/>
      <c r="T154" s="93"/>
      <c r="U154" s="93"/>
      <c r="V154" s="93"/>
      <c r="W154" s="93"/>
      <c r="X154" s="93"/>
    </row>
    <row r="155" spans="1:24" s="114" customFormat="1" ht="46.5" customHeight="1">
      <c r="A155" s="12" t="s">
        <v>288</v>
      </c>
      <c r="B155" s="14" t="s">
        <v>277</v>
      </c>
      <c r="C155" s="14" t="s">
        <v>216</v>
      </c>
      <c r="D155" s="145" t="s">
        <v>196</v>
      </c>
      <c r="E155" s="36" t="s">
        <v>289</v>
      </c>
      <c r="F155" s="38"/>
      <c r="G155" s="92">
        <f t="shared" si="16"/>
        <v>51169.8</v>
      </c>
      <c r="H155" s="89">
        <f>H157</f>
        <v>42621</v>
      </c>
      <c r="I155" s="89">
        <f>I157</f>
        <v>8548.8</v>
      </c>
      <c r="J155" s="92">
        <f t="shared" si="23"/>
        <v>61635</v>
      </c>
      <c r="K155" s="89">
        <f>K157</f>
        <v>58635</v>
      </c>
      <c r="L155" s="89">
        <f>L157</f>
        <v>3000</v>
      </c>
      <c r="M155" s="91">
        <f t="shared" si="17"/>
        <v>64590</v>
      </c>
      <c r="N155" s="91">
        <f>N157</f>
        <v>64590</v>
      </c>
      <c r="O155" s="91"/>
      <c r="P155" s="91">
        <f t="shared" si="18"/>
        <v>2955</v>
      </c>
      <c r="Q155" s="91">
        <f t="shared" si="19"/>
        <v>5955</v>
      </c>
      <c r="R155" s="91">
        <f t="shared" si="20"/>
        <v>-3000</v>
      </c>
      <c r="S155" s="91">
        <f t="shared" si="21"/>
        <v>57000</v>
      </c>
      <c r="T155" s="94">
        <f>T157</f>
        <v>57000</v>
      </c>
      <c r="U155" s="94"/>
      <c r="V155" s="93">
        <f t="shared" si="22"/>
        <v>60000</v>
      </c>
      <c r="W155" s="94">
        <f>W157</f>
        <v>60000</v>
      </c>
      <c r="X155" s="93"/>
    </row>
    <row r="156" spans="1:24" ht="12.75" customHeight="1">
      <c r="A156" s="24"/>
      <c r="B156" s="26"/>
      <c r="C156" s="26"/>
      <c r="D156" s="149"/>
      <c r="E156" s="150" t="s">
        <v>201</v>
      </c>
      <c r="F156" s="149"/>
      <c r="G156" s="92"/>
      <c r="H156" s="91"/>
      <c r="I156" s="91"/>
      <c r="J156" s="92"/>
      <c r="K156" s="91"/>
      <c r="L156" s="91"/>
      <c r="M156" s="91"/>
      <c r="N156" s="91"/>
      <c r="O156" s="91"/>
      <c r="P156" s="91"/>
      <c r="Q156" s="91"/>
      <c r="R156" s="91"/>
      <c r="S156" s="91"/>
      <c r="T156" s="93"/>
      <c r="U156" s="93"/>
      <c r="V156" s="93"/>
      <c r="W156" s="93"/>
      <c r="X156" s="93"/>
    </row>
    <row r="157" spans="1:24" ht="12.75" customHeight="1">
      <c r="A157" s="146" t="s">
        <v>290</v>
      </c>
      <c r="B157" s="147" t="s">
        <v>277</v>
      </c>
      <c r="C157" s="147" t="s">
        <v>216</v>
      </c>
      <c r="D157" s="147" t="s">
        <v>199</v>
      </c>
      <c r="E157" s="150" t="s">
        <v>289</v>
      </c>
      <c r="F157" s="149"/>
      <c r="G157" s="92">
        <f t="shared" si="16"/>
        <v>51169.8</v>
      </c>
      <c r="H157" s="91">
        <f>H158</f>
        <v>42621</v>
      </c>
      <c r="I157" s="91">
        <f>I159+I160</f>
        <v>8548.8</v>
      </c>
      <c r="J157" s="92">
        <f t="shared" si="23"/>
        <v>61635</v>
      </c>
      <c r="K157" s="91">
        <f>K158+K160+K161</f>
        <v>58635</v>
      </c>
      <c r="L157" s="89">
        <f>L160</f>
        <v>3000</v>
      </c>
      <c r="M157" s="91">
        <f t="shared" si="17"/>
        <v>64590</v>
      </c>
      <c r="N157" s="91">
        <f>N158</f>
        <v>64590</v>
      </c>
      <c r="O157" s="91"/>
      <c r="P157" s="91">
        <f t="shared" si="18"/>
        <v>2955</v>
      </c>
      <c r="Q157" s="91">
        <f t="shared" si="19"/>
        <v>5955</v>
      </c>
      <c r="R157" s="91">
        <f t="shared" si="20"/>
        <v>-3000</v>
      </c>
      <c r="S157" s="91">
        <f t="shared" si="21"/>
        <v>57000</v>
      </c>
      <c r="T157" s="93">
        <f>T158</f>
        <v>57000</v>
      </c>
      <c r="U157" s="93"/>
      <c r="V157" s="93">
        <f t="shared" si="22"/>
        <v>60000</v>
      </c>
      <c r="W157" s="93">
        <f>W158</f>
        <v>60000</v>
      </c>
      <c r="X157" s="93"/>
    </row>
    <row r="158" spans="1:24" ht="24.75" customHeight="1">
      <c r="A158" s="24"/>
      <c r="B158" s="26"/>
      <c r="C158" s="26"/>
      <c r="D158" s="149"/>
      <c r="E158" s="152" t="s">
        <v>601</v>
      </c>
      <c r="F158" s="155">
        <v>4637</v>
      </c>
      <c r="G158" s="92">
        <f t="shared" si="16"/>
        <v>42621</v>
      </c>
      <c r="H158" s="91">
        <v>42621</v>
      </c>
      <c r="I158" s="91"/>
      <c r="J158" s="92">
        <f t="shared" si="23"/>
        <v>58635</v>
      </c>
      <c r="K158" s="91">
        <v>58635</v>
      </c>
      <c r="L158" s="91"/>
      <c r="M158" s="91">
        <f t="shared" si="17"/>
        <v>64590</v>
      </c>
      <c r="N158" s="91">
        <v>64590</v>
      </c>
      <c r="O158" s="91"/>
      <c r="P158" s="91">
        <f t="shared" si="18"/>
        <v>5955</v>
      </c>
      <c r="Q158" s="91">
        <f t="shared" si="19"/>
        <v>5955</v>
      </c>
      <c r="R158" s="91">
        <f t="shared" si="20"/>
        <v>0</v>
      </c>
      <c r="S158" s="91">
        <f t="shared" si="21"/>
        <v>57000</v>
      </c>
      <c r="T158" s="93">
        <v>57000</v>
      </c>
      <c r="U158" s="93"/>
      <c r="V158" s="93">
        <f t="shared" si="22"/>
        <v>60000</v>
      </c>
      <c r="W158" s="93">
        <v>60000</v>
      </c>
      <c r="X158" s="93"/>
    </row>
    <row r="159" spans="1:24" ht="24.75" customHeight="1">
      <c r="A159" s="24"/>
      <c r="B159" s="26"/>
      <c r="C159" s="26"/>
      <c r="D159" s="149"/>
      <c r="E159" s="150" t="s">
        <v>616</v>
      </c>
      <c r="F159" s="155" t="s">
        <v>528</v>
      </c>
      <c r="G159" s="92">
        <f t="shared" si="16"/>
        <v>3900</v>
      </c>
      <c r="H159" s="91"/>
      <c r="I159" s="91">
        <v>3900</v>
      </c>
      <c r="J159" s="92"/>
      <c r="K159" s="91"/>
      <c r="L159" s="91"/>
      <c r="M159" s="91">
        <f t="shared" si="17"/>
        <v>0</v>
      </c>
      <c r="N159" s="91"/>
      <c r="O159" s="91"/>
      <c r="P159" s="91">
        <f t="shared" si="18"/>
        <v>0</v>
      </c>
      <c r="Q159" s="91">
        <f t="shared" si="19"/>
        <v>0</v>
      </c>
      <c r="R159" s="91">
        <f t="shared" si="20"/>
        <v>0</v>
      </c>
      <c r="S159" s="91">
        <f t="shared" si="21"/>
        <v>0</v>
      </c>
      <c r="T159" s="93"/>
      <c r="U159" s="93"/>
      <c r="V159" s="93">
        <f t="shared" si="22"/>
        <v>0</v>
      </c>
      <c r="W159" s="93"/>
      <c r="X159" s="93"/>
    </row>
    <row r="160" spans="1:24" ht="24.75" customHeight="1">
      <c r="A160" s="24"/>
      <c r="B160" s="26"/>
      <c r="C160" s="26"/>
      <c r="D160" s="149"/>
      <c r="E160" s="150" t="s">
        <v>615</v>
      </c>
      <c r="F160" s="155" t="s">
        <v>534</v>
      </c>
      <c r="G160" s="92">
        <f t="shared" si="16"/>
        <v>4648.8</v>
      </c>
      <c r="H160" s="91"/>
      <c r="I160" s="91">
        <v>4648.8</v>
      </c>
      <c r="J160" s="92">
        <f t="shared" si="23"/>
        <v>3000</v>
      </c>
      <c r="K160" s="91"/>
      <c r="L160" s="91">
        <v>3000</v>
      </c>
      <c r="M160" s="91">
        <f t="shared" si="17"/>
        <v>0</v>
      </c>
      <c r="N160" s="91"/>
      <c r="O160" s="91"/>
      <c r="P160" s="91">
        <f t="shared" si="18"/>
        <v>-3000</v>
      </c>
      <c r="Q160" s="91">
        <f t="shared" si="19"/>
        <v>0</v>
      </c>
      <c r="R160" s="91">
        <f t="shared" si="20"/>
        <v>-3000</v>
      </c>
      <c r="S160" s="91">
        <f t="shared" si="21"/>
        <v>0</v>
      </c>
      <c r="T160" s="93"/>
      <c r="U160" s="93"/>
      <c r="V160" s="93">
        <f t="shared" si="22"/>
        <v>0</v>
      </c>
      <c r="W160" s="93"/>
      <c r="X160" s="93"/>
    </row>
    <row r="161" spans="1:24" ht="12.75" customHeight="1">
      <c r="A161" s="24"/>
      <c r="B161" s="26"/>
      <c r="C161" s="26"/>
      <c r="D161" s="149"/>
      <c r="E161" s="150" t="s">
        <v>525</v>
      </c>
      <c r="F161" s="147" t="s">
        <v>524</v>
      </c>
      <c r="G161" s="92"/>
      <c r="H161" s="91"/>
      <c r="I161" s="91"/>
      <c r="J161" s="92"/>
      <c r="K161" s="91"/>
      <c r="L161" s="91"/>
      <c r="M161" s="91"/>
      <c r="N161" s="91"/>
      <c r="O161" s="91"/>
      <c r="P161" s="91"/>
      <c r="Q161" s="91"/>
      <c r="R161" s="91"/>
      <c r="S161" s="91"/>
      <c r="T161" s="93"/>
      <c r="U161" s="93"/>
      <c r="V161" s="93"/>
      <c r="W161" s="93"/>
      <c r="X161" s="93"/>
    </row>
    <row r="162" spans="1:24" s="114" customFormat="1" ht="46.5" customHeight="1">
      <c r="A162" s="12" t="s">
        <v>302</v>
      </c>
      <c r="B162" s="14" t="s">
        <v>303</v>
      </c>
      <c r="C162" s="14" t="s">
        <v>196</v>
      </c>
      <c r="D162" s="145" t="s">
        <v>196</v>
      </c>
      <c r="E162" s="36" t="s">
        <v>304</v>
      </c>
      <c r="F162" s="38"/>
      <c r="G162" s="92">
        <f t="shared" si="16"/>
        <v>226487.1</v>
      </c>
      <c r="H162" s="89">
        <f>H165</f>
        <v>53738.1</v>
      </c>
      <c r="I162" s="89">
        <f>I179</f>
        <v>172749</v>
      </c>
      <c r="J162" s="92">
        <f t="shared" si="23"/>
        <v>339410</v>
      </c>
      <c r="K162" s="89">
        <f>K165+K179</f>
        <v>128652</v>
      </c>
      <c r="L162" s="89">
        <f>L179</f>
        <v>210758</v>
      </c>
      <c r="M162" s="91">
        <f t="shared" si="17"/>
        <v>1177002</v>
      </c>
      <c r="N162" s="89">
        <f>N165</f>
        <v>116002</v>
      </c>
      <c r="O162" s="91">
        <f>O179</f>
        <v>1061000</v>
      </c>
      <c r="P162" s="91">
        <f t="shared" si="18"/>
        <v>837592</v>
      </c>
      <c r="Q162" s="91">
        <f t="shared" si="19"/>
        <v>-12650</v>
      </c>
      <c r="R162" s="91">
        <f t="shared" si="20"/>
        <v>850242</v>
      </c>
      <c r="S162" s="91">
        <f t="shared" si="21"/>
        <v>528000</v>
      </c>
      <c r="T162" s="94">
        <f>T165</f>
        <v>138000</v>
      </c>
      <c r="U162" s="94">
        <f>U179</f>
        <v>390000</v>
      </c>
      <c r="V162" s="93">
        <f t="shared" si="22"/>
        <v>190000</v>
      </c>
      <c r="W162" s="94">
        <f>W165</f>
        <v>145000</v>
      </c>
      <c r="X162" s="94">
        <f>X179</f>
        <v>45000</v>
      </c>
    </row>
    <row r="163" spans="1:24" ht="12.75" customHeight="1">
      <c r="A163" s="24"/>
      <c r="B163" s="26"/>
      <c r="C163" s="26"/>
      <c r="D163" s="149"/>
      <c r="E163" s="150" t="s">
        <v>5</v>
      </c>
      <c r="F163" s="149"/>
      <c r="G163" s="92"/>
      <c r="H163" s="91"/>
      <c r="I163" s="91"/>
      <c r="J163" s="92"/>
      <c r="K163" s="91"/>
      <c r="L163" s="91"/>
      <c r="M163" s="91"/>
      <c r="N163" s="91"/>
      <c r="O163" s="91"/>
      <c r="P163" s="91"/>
      <c r="Q163" s="91"/>
      <c r="R163" s="91"/>
      <c r="S163" s="91"/>
      <c r="T163" s="93"/>
      <c r="U163" s="93"/>
      <c r="V163" s="93"/>
      <c r="W163" s="93"/>
      <c r="X163" s="93"/>
    </row>
    <row r="164" spans="1:24" s="114" customFormat="1" ht="46.5" customHeight="1">
      <c r="A164" s="12" t="s">
        <v>305</v>
      </c>
      <c r="B164" s="14" t="s">
        <v>303</v>
      </c>
      <c r="C164" s="14" t="s">
        <v>199</v>
      </c>
      <c r="D164" s="145" t="s">
        <v>196</v>
      </c>
      <c r="E164" s="36" t="s">
        <v>306</v>
      </c>
      <c r="F164" s="38"/>
      <c r="G164" s="92"/>
      <c r="H164" s="89"/>
      <c r="I164" s="89"/>
      <c r="J164" s="92"/>
      <c r="K164" s="89"/>
      <c r="L164" s="89"/>
      <c r="M164" s="91"/>
      <c r="N164" s="91"/>
      <c r="O164" s="91"/>
      <c r="P164" s="91"/>
      <c r="Q164" s="91"/>
      <c r="R164" s="91"/>
      <c r="S164" s="91"/>
      <c r="T164" s="93"/>
      <c r="U164" s="93"/>
      <c r="V164" s="93"/>
      <c r="W164" s="93"/>
      <c r="X164" s="93"/>
    </row>
    <row r="165" spans="1:24" s="114" customFormat="1" ht="46.5" customHeight="1">
      <c r="A165" s="12" t="s">
        <v>308</v>
      </c>
      <c r="B165" s="14" t="s">
        <v>303</v>
      </c>
      <c r="C165" s="14" t="s">
        <v>223</v>
      </c>
      <c r="D165" s="145" t="s">
        <v>196</v>
      </c>
      <c r="E165" s="36" t="s">
        <v>309</v>
      </c>
      <c r="F165" s="38"/>
      <c r="G165" s="92">
        <f t="shared" si="16"/>
        <v>53738.1</v>
      </c>
      <c r="H165" s="89">
        <f>H167+H170+H173</f>
        <v>53738.1</v>
      </c>
      <c r="I165" s="89"/>
      <c r="J165" s="92">
        <f t="shared" si="23"/>
        <v>128652</v>
      </c>
      <c r="K165" s="89">
        <f>K167+K170+K173</f>
        <v>128652</v>
      </c>
      <c r="L165" s="89"/>
      <c r="M165" s="91">
        <f t="shared" si="17"/>
        <v>116002</v>
      </c>
      <c r="N165" s="89">
        <f>N167+N170+N173</f>
        <v>116002</v>
      </c>
      <c r="O165" s="91"/>
      <c r="P165" s="91">
        <f t="shared" si="18"/>
        <v>-12650</v>
      </c>
      <c r="Q165" s="91">
        <f t="shared" si="19"/>
        <v>-12650</v>
      </c>
      <c r="R165" s="91">
        <f t="shared" si="20"/>
        <v>0</v>
      </c>
      <c r="S165" s="91">
        <f t="shared" si="21"/>
        <v>138000</v>
      </c>
      <c r="T165" s="94">
        <f>T167+T170+T173</f>
        <v>138000</v>
      </c>
      <c r="U165" s="93"/>
      <c r="V165" s="93">
        <f t="shared" si="22"/>
        <v>145000</v>
      </c>
      <c r="W165" s="94">
        <f>W167+W170+W173</f>
        <v>145000</v>
      </c>
      <c r="X165" s="93"/>
    </row>
    <row r="166" spans="1:24" ht="12.75" customHeight="1">
      <c r="A166" s="24"/>
      <c r="B166" s="26"/>
      <c r="C166" s="26"/>
      <c r="D166" s="149"/>
      <c r="E166" s="150" t="s">
        <v>201</v>
      </c>
      <c r="F166" s="149"/>
      <c r="G166" s="92"/>
      <c r="H166" s="91"/>
      <c r="I166" s="91"/>
      <c r="J166" s="92"/>
      <c r="K166" s="91"/>
      <c r="L166" s="91"/>
      <c r="M166" s="91"/>
      <c r="N166" s="91"/>
      <c r="O166" s="91"/>
      <c r="P166" s="91"/>
      <c r="Q166" s="91"/>
      <c r="R166" s="91"/>
      <c r="S166" s="91"/>
      <c r="T166" s="93"/>
      <c r="U166" s="93"/>
      <c r="V166" s="93"/>
      <c r="W166" s="93"/>
      <c r="X166" s="93"/>
    </row>
    <row r="167" spans="1:24" ht="12.75" customHeight="1">
      <c r="A167" s="146" t="s">
        <v>310</v>
      </c>
      <c r="B167" s="147" t="s">
        <v>303</v>
      </c>
      <c r="C167" s="147" t="s">
        <v>223</v>
      </c>
      <c r="D167" s="147" t="s">
        <v>199</v>
      </c>
      <c r="E167" s="150" t="s">
        <v>311</v>
      </c>
      <c r="F167" s="149"/>
      <c r="G167" s="92">
        <f t="shared" si="16"/>
        <v>13815</v>
      </c>
      <c r="H167" s="91">
        <f>H168</f>
        <v>13815</v>
      </c>
      <c r="I167" s="91"/>
      <c r="J167" s="92">
        <f t="shared" si="23"/>
        <v>19312</v>
      </c>
      <c r="K167" s="89">
        <f>K168</f>
        <v>19312</v>
      </c>
      <c r="L167" s="91"/>
      <c r="M167" s="91">
        <f t="shared" si="17"/>
        <v>22870</v>
      </c>
      <c r="N167" s="91">
        <f>N168+N169</f>
        <v>22870</v>
      </c>
      <c r="O167" s="91"/>
      <c r="P167" s="91">
        <f t="shared" si="18"/>
        <v>3558</v>
      </c>
      <c r="Q167" s="91">
        <f t="shared" si="19"/>
        <v>3558</v>
      </c>
      <c r="R167" s="91">
        <f t="shared" si="20"/>
        <v>0</v>
      </c>
      <c r="S167" s="91">
        <f t="shared" si="21"/>
        <v>22000</v>
      </c>
      <c r="T167" s="93">
        <f>T168+T169</f>
        <v>22000</v>
      </c>
      <c r="U167" s="93"/>
      <c r="V167" s="93">
        <f t="shared" si="22"/>
        <v>24000</v>
      </c>
      <c r="W167" s="93">
        <f>W168+W169</f>
        <v>24000</v>
      </c>
      <c r="X167" s="93"/>
    </row>
    <row r="168" spans="1:24" ht="24.75" customHeight="1">
      <c r="A168" s="24"/>
      <c r="B168" s="26"/>
      <c r="C168" s="26"/>
      <c r="D168" s="149"/>
      <c r="E168" s="152" t="s">
        <v>601</v>
      </c>
      <c r="F168" s="155">
        <v>4637</v>
      </c>
      <c r="G168" s="92">
        <f t="shared" si="16"/>
        <v>13815</v>
      </c>
      <c r="H168" s="91">
        <v>13815</v>
      </c>
      <c r="I168" s="91"/>
      <c r="J168" s="92">
        <f t="shared" si="23"/>
        <v>19312</v>
      </c>
      <c r="K168" s="91">
        <v>19312</v>
      </c>
      <c r="L168" s="91"/>
      <c r="M168" s="91">
        <f t="shared" si="17"/>
        <v>21870</v>
      </c>
      <c r="N168" s="91">
        <v>21870</v>
      </c>
      <c r="O168" s="91"/>
      <c r="P168" s="91">
        <f t="shared" si="18"/>
        <v>2558</v>
      </c>
      <c r="Q168" s="91">
        <f t="shared" si="19"/>
        <v>2558</v>
      </c>
      <c r="R168" s="91">
        <f t="shared" si="20"/>
        <v>0</v>
      </c>
      <c r="S168" s="91">
        <f t="shared" si="21"/>
        <v>20000</v>
      </c>
      <c r="T168" s="93">
        <v>20000</v>
      </c>
      <c r="U168" s="93"/>
      <c r="V168" s="93">
        <f t="shared" si="22"/>
        <v>22000</v>
      </c>
      <c r="W168" s="93">
        <v>22000</v>
      </c>
      <c r="X168" s="93"/>
    </row>
    <row r="169" spans="1:24" ht="24.75" customHeight="1">
      <c r="A169" s="24"/>
      <c r="B169" s="26"/>
      <c r="C169" s="26"/>
      <c r="D169" s="149"/>
      <c r="E169" s="150" t="s">
        <v>617</v>
      </c>
      <c r="F169" s="155">
        <v>4655</v>
      </c>
      <c r="G169" s="92">
        <f t="shared" si="16"/>
        <v>0</v>
      </c>
      <c r="H169" s="91"/>
      <c r="I169" s="91"/>
      <c r="J169" s="92">
        <f t="shared" si="23"/>
        <v>0</v>
      </c>
      <c r="K169" s="91"/>
      <c r="L169" s="91"/>
      <c r="M169" s="91">
        <f t="shared" si="17"/>
        <v>1000</v>
      </c>
      <c r="N169" s="91">
        <v>1000</v>
      </c>
      <c r="O169" s="91"/>
      <c r="P169" s="91">
        <f t="shared" si="18"/>
        <v>1000</v>
      </c>
      <c r="Q169" s="91">
        <f t="shared" si="19"/>
        <v>1000</v>
      </c>
      <c r="R169" s="91">
        <f t="shared" si="20"/>
        <v>0</v>
      </c>
      <c r="S169" s="91">
        <f t="shared" si="21"/>
        <v>2000</v>
      </c>
      <c r="T169" s="93">
        <v>2000</v>
      </c>
      <c r="U169" s="93"/>
      <c r="V169" s="93">
        <f t="shared" si="22"/>
        <v>2000</v>
      </c>
      <c r="W169" s="93">
        <v>2000</v>
      </c>
      <c r="X169" s="93"/>
    </row>
    <row r="170" spans="1:24" ht="12.75" customHeight="1">
      <c r="A170" s="146" t="s">
        <v>314</v>
      </c>
      <c r="B170" s="147" t="s">
        <v>303</v>
      </c>
      <c r="C170" s="147" t="s">
        <v>223</v>
      </c>
      <c r="D170" s="147" t="s">
        <v>205</v>
      </c>
      <c r="E170" s="150" t="s">
        <v>315</v>
      </c>
      <c r="F170" s="149"/>
      <c r="G170" s="92">
        <f t="shared" si="16"/>
        <v>35074</v>
      </c>
      <c r="H170" s="91">
        <f>H171</f>
        <v>35074</v>
      </c>
      <c r="I170" s="91"/>
      <c r="J170" s="92">
        <f t="shared" si="23"/>
        <v>85340</v>
      </c>
      <c r="K170" s="89">
        <f>K171</f>
        <v>85340</v>
      </c>
      <c r="L170" s="91"/>
      <c r="M170" s="91">
        <f t="shared" si="17"/>
        <v>80632</v>
      </c>
      <c r="N170" s="91">
        <f>N171+N172</f>
        <v>80632</v>
      </c>
      <c r="O170" s="91"/>
      <c r="P170" s="91">
        <f t="shared" si="18"/>
        <v>-4708</v>
      </c>
      <c r="Q170" s="91">
        <f t="shared" si="19"/>
        <v>-4708</v>
      </c>
      <c r="R170" s="91">
        <f t="shared" si="20"/>
        <v>0</v>
      </c>
      <c r="S170" s="91">
        <f t="shared" si="21"/>
        <v>89000</v>
      </c>
      <c r="T170" s="93">
        <f>T171+T172</f>
        <v>89000</v>
      </c>
      <c r="U170" s="93"/>
      <c r="V170" s="93">
        <f t="shared" si="22"/>
        <v>91000</v>
      </c>
      <c r="W170" s="93">
        <f>W171+W172</f>
        <v>91000</v>
      </c>
      <c r="X170" s="93"/>
    </row>
    <row r="171" spans="1:24" ht="23.25" customHeight="1">
      <c r="A171" s="24"/>
      <c r="B171" s="26"/>
      <c r="C171" s="26"/>
      <c r="D171" s="149"/>
      <c r="E171" s="152" t="s">
        <v>601</v>
      </c>
      <c r="F171" s="155">
        <v>4637</v>
      </c>
      <c r="G171" s="92">
        <f t="shared" si="16"/>
        <v>35074</v>
      </c>
      <c r="H171" s="91">
        <v>35074</v>
      </c>
      <c r="I171" s="91"/>
      <c r="J171" s="92">
        <f t="shared" si="23"/>
        <v>85340</v>
      </c>
      <c r="K171" s="91">
        <v>85340</v>
      </c>
      <c r="L171" s="91"/>
      <c r="M171" s="91">
        <f t="shared" si="17"/>
        <v>73632</v>
      </c>
      <c r="N171" s="91">
        <v>73632</v>
      </c>
      <c r="O171" s="91"/>
      <c r="P171" s="91">
        <f t="shared" si="18"/>
        <v>-11708</v>
      </c>
      <c r="Q171" s="91">
        <f t="shared" si="19"/>
        <v>-11708</v>
      </c>
      <c r="R171" s="91">
        <f t="shared" si="20"/>
        <v>0</v>
      </c>
      <c r="S171" s="91">
        <f t="shared" si="21"/>
        <v>82000</v>
      </c>
      <c r="T171" s="93">
        <v>82000</v>
      </c>
      <c r="U171" s="93"/>
      <c r="V171" s="93">
        <f t="shared" si="22"/>
        <v>83000</v>
      </c>
      <c r="W171" s="93">
        <v>83000</v>
      </c>
      <c r="X171" s="93"/>
    </row>
    <row r="172" spans="1:24" ht="25.5" customHeight="1">
      <c r="A172" s="24"/>
      <c r="B172" s="26"/>
      <c r="C172" s="26"/>
      <c r="D172" s="149"/>
      <c r="E172" s="150" t="s">
        <v>617</v>
      </c>
      <c r="F172" s="155">
        <v>4655</v>
      </c>
      <c r="G172" s="92"/>
      <c r="H172" s="91"/>
      <c r="I172" s="91"/>
      <c r="J172" s="92"/>
      <c r="K172" s="91"/>
      <c r="L172" s="91"/>
      <c r="M172" s="91">
        <f t="shared" si="17"/>
        <v>7000</v>
      </c>
      <c r="N172" s="91">
        <v>7000</v>
      </c>
      <c r="O172" s="91"/>
      <c r="P172" s="91">
        <f t="shared" si="18"/>
        <v>7000</v>
      </c>
      <c r="Q172" s="91">
        <f t="shared" si="19"/>
        <v>7000</v>
      </c>
      <c r="R172" s="91">
        <f t="shared" si="20"/>
        <v>0</v>
      </c>
      <c r="S172" s="91">
        <f t="shared" si="21"/>
        <v>7000</v>
      </c>
      <c r="T172" s="93">
        <v>7000</v>
      </c>
      <c r="U172" s="93"/>
      <c r="V172" s="93">
        <f t="shared" si="22"/>
        <v>8000</v>
      </c>
      <c r="W172" s="93">
        <v>8000</v>
      </c>
      <c r="X172" s="93"/>
    </row>
    <row r="173" spans="1:24" ht="12.75" customHeight="1">
      <c r="A173" s="146" t="s">
        <v>316</v>
      </c>
      <c r="B173" s="147" t="s">
        <v>303</v>
      </c>
      <c r="C173" s="147" t="s">
        <v>223</v>
      </c>
      <c r="D173" s="147" t="s">
        <v>239</v>
      </c>
      <c r="E173" s="150" t="s">
        <v>317</v>
      </c>
      <c r="F173" s="149"/>
      <c r="G173" s="92">
        <f t="shared" si="16"/>
        <v>4849.1</v>
      </c>
      <c r="H173" s="91">
        <f>H175+H176+H177</f>
        <v>4849.1</v>
      </c>
      <c r="I173" s="91"/>
      <c r="J173" s="92">
        <f t="shared" si="23"/>
        <v>24000</v>
      </c>
      <c r="K173" s="89">
        <f>K174+K175+K176+K177+K178</f>
        <v>24000</v>
      </c>
      <c r="L173" s="91"/>
      <c r="M173" s="91">
        <f t="shared" si="17"/>
        <v>12500</v>
      </c>
      <c r="N173" s="89">
        <f>N174+N175+N176+N177</f>
        <v>12500</v>
      </c>
      <c r="O173" s="91"/>
      <c r="P173" s="91">
        <f t="shared" si="18"/>
        <v>-11500</v>
      </c>
      <c r="Q173" s="91">
        <f t="shared" si="19"/>
        <v>-11500</v>
      </c>
      <c r="R173" s="91">
        <f t="shared" si="20"/>
        <v>0</v>
      </c>
      <c r="S173" s="91">
        <f t="shared" si="21"/>
        <v>27000</v>
      </c>
      <c r="T173" s="93">
        <f>T174+T175+T176+T177</f>
        <v>27000</v>
      </c>
      <c r="U173" s="93"/>
      <c r="V173" s="93">
        <f t="shared" si="22"/>
        <v>30000</v>
      </c>
      <c r="W173" s="93">
        <f>W174+W175+W176+W177</f>
        <v>30000</v>
      </c>
      <c r="X173" s="93"/>
    </row>
    <row r="174" spans="1:24" ht="12.75" customHeight="1">
      <c r="A174" s="24"/>
      <c r="B174" s="26"/>
      <c r="C174" s="26"/>
      <c r="D174" s="149"/>
      <c r="E174" s="150" t="s">
        <v>422</v>
      </c>
      <c r="F174" s="147" t="s">
        <v>423</v>
      </c>
      <c r="G174" s="92">
        <f t="shared" si="16"/>
        <v>0</v>
      </c>
      <c r="H174" s="91"/>
      <c r="I174" s="91"/>
      <c r="J174" s="92">
        <f t="shared" si="23"/>
        <v>3000</v>
      </c>
      <c r="K174" s="91">
        <v>3000</v>
      </c>
      <c r="L174" s="91"/>
      <c r="M174" s="91">
        <f t="shared" si="17"/>
        <v>4000</v>
      </c>
      <c r="N174" s="91">
        <v>4000</v>
      </c>
      <c r="O174" s="91"/>
      <c r="P174" s="91">
        <f t="shared" si="18"/>
        <v>1000</v>
      </c>
      <c r="Q174" s="91">
        <f t="shared" si="19"/>
        <v>1000</v>
      </c>
      <c r="R174" s="91">
        <f t="shared" si="20"/>
        <v>0</v>
      </c>
      <c r="S174" s="91">
        <f t="shared" si="21"/>
        <v>3000</v>
      </c>
      <c r="T174" s="93">
        <v>3000</v>
      </c>
      <c r="U174" s="93"/>
      <c r="V174" s="93">
        <f t="shared" si="22"/>
        <v>4000</v>
      </c>
      <c r="W174" s="93">
        <v>4000</v>
      </c>
      <c r="X174" s="93"/>
    </row>
    <row r="175" spans="1:24" ht="12.75" customHeight="1">
      <c r="A175" s="24"/>
      <c r="B175" s="26"/>
      <c r="C175" s="26"/>
      <c r="D175" s="149"/>
      <c r="E175" s="154" t="s">
        <v>607</v>
      </c>
      <c r="F175" s="147">
        <v>4269</v>
      </c>
      <c r="G175" s="92">
        <f t="shared" si="16"/>
        <v>3869.1</v>
      </c>
      <c r="H175" s="91">
        <v>3869.1</v>
      </c>
      <c r="I175" s="91"/>
      <c r="J175" s="92">
        <f t="shared" si="23"/>
        <v>17000</v>
      </c>
      <c r="K175" s="91">
        <v>17000</v>
      </c>
      <c r="L175" s="91"/>
      <c r="M175" s="91">
        <f t="shared" si="17"/>
        <v>5000</v>
      </c>
      <c r="N175" s="91">
        <v>5000</v>
      </c>
      <c r="O175" s="91"/>
      <c r="P175" s="91">
        <f t="shared" si="18"/>
        <v>-12000</v>
      </c>
      <c r="Q175" s="91">
        <f t="shared" si="19"/>
        <v>-12000</v>
      </c>
      <c r="R175" s="91">
        <f t="shared" si="20"/>
        <v>0</v>
      </c>
      <c r="S175" s="91">
        <f t="shared" si="21"/>
        <v>18500</v>
      </c>
      <c r="T175" s="93">
        <v>18500</v>
      </c>
      <c r="U175" s="93"/>
      <c r="V175" s="93">
        <f t="shared" si="22"/>
        <v>20000</v>
      </c>
      <c r="W175" s="93">
        <v>20000</v>
      </c>
      <c r="X175" s="93"/>
    </row>
    <row r="176" spans="1:24" ht="26.25" customHeight="1">
      <c r="A176" s="24"/>
      <c r="B176" s="26"/>
      <c r="C176" s="26"/>
      <c r="D176" s="149"/>
      <c r="E176" s="152" t="s">
        <v>601</v>
      </c>
      <c r="F176" s="155">
        <v>4637</v>
      </c>
      <c r="G176" s="92">
        <f t="shared" si="16"/>
        <v>600</v>
      </c>
      <c r="H176" s="91">
        <v>600</v>
      </c>
      <c r="I176" s="91"/>
      <c r="J176" s="92">
        <f t="shared" si="23"/>
        <v>1000</v>
      </c>
      <c r="K176" s="91">
        <v>1000</v>
      </c>
      <c r="L176" s="91"/>
      <c r="M176" s="91">
        <f t="shared" si="17"/>
        <v>1000</v>
      </c>
      <c r="N176" s="91">
        <v>1000</v>
      </c>
      <c r="O176" s="91"/>
      <c r="P176" s="91">
        <f t="shared" si="18"/>
        <v>0</v>
      </c>
      <c r="Q176" s="91">
        <f t="shared" si="19"/>
        <v>0</v>
      </c>
      <c r="R176" s="91">
        <f t="shared" si="20"/>
        <v>0</v>
      </c>
      <c r="S176" s="91">
        <f t="shared" si="21"/>
        <v>2000</v>
      </c>
      <c r="T176" s="93">
        <v>2000</v>
      </c>
      <c r="U176" s="93"/>
      <c r="V176" s="93">
        <f t="shared" si="22"/>
        <v>2000</v>
      </c>
      <c r="W176" s="93">
        <v>2000</v>
      </c>
      <c r="X176" s="93"/>
    </row>
    <row r="177" spans="1:24" ht="12.75" customHeight="1">
      <c r="A177" s="24"/>
      <c r="B177" s="26"/>
      <c r="C177" s="26"/>
      <c r="D177" s="149"/>
      <c r="E177" s="152" t="s">
        <v>602</v>
      </c>
      <c r="F177" s="155" t="s">
        <v>618</v>
      </c>
      <c r="G177" s="92">
        <f t="shared" si="16"/>
        <v>380</v>
      </c>
      <c r="H177" s="91">
        <v>380</v>
      </c>
      <c r="I177" s="91"/>
      <c r="J177" s="92">
        <f t="shared" si="23"/>
        <v>3000</v>
      </c>
      <c r="K177" s="91">
        <v>3000</v>
      </c>
      <c r="L177" s="91"/>
      <c r="M177" s="91">
        <f t="shared" si="17"/>
        <v>2500</v>
      </c>
      <c r="N177" s="91">
        <v>2500</v>
      </c>
      <c r="O177" s="91"/>
      <c r="P177" s="91">
        <f t="shared" si="18"/>
        <v>-500</v>
      </c>
      <c r="Q177" s="91">
        <f t="shared" si="19"/>
        <v>-500</v>
      </c>
      <c r="R177" s="91">
        <f t="shared" si="20"/>
        <v>0</v>
      </c>
      <c r="S177" s="91">
        <f t="shared" si="21"/>
        <v>3500</v>
      </c>
      <c r="T177" s="93">
        <v>3500</v>
      </c>
      <c r="U177" s="93"/>
      <c r="V177" s="93">
        <f t="shared" si="22"/>
        <v>4000</v>
      </c>
      <c r="W177" s="93">
        <v>4000</v>
      </c>
      <c r="X177" s="93"/>
    </row>
    <row r="178" spans="1:24" ht="12.75" customHeight="1">
      <c r="A178" s="24"/>
      <c r="B178" s="26"/>
      <c r="C178" s="26"/>
      <c r="D178" s="149"/>
      <c r="E178" s="150" t="s">
        <v>457</v>
      </c>
      <c r="F178" s="147" t="s">
        <v>458</v>
      </c>
      <c r="G178" s="92"/>
      <c r="H178" s="91"/>
      <c r="I178" s="91"/>
      <c r="J178" s="92"/>
      <c r="K178" s="91"/>
      <c r="L178" s="91"/>
      <c r="M178" s="91"/>
      <c r="N178" s="91"/>
      <c r="O178" s="91"/>
      <c r="P178" s="91"/>
      <c r="Q178" s="91"/>
      <c r="R178" s="91"/>
      <c r="S178" s="91"/>
      <c r="T178" s="93"/>
      <c r="U178" s="93"/>
      <c r="V178" s="93"/>
      <c r="W178" s="93"/>
      <c r="X178" s="93"/>
    </row>
    <row r="179" spans="1:24" ht="30.75" customHeight="1">
      <c r="A179" s="24"/>
      <c r="B179" s="26"/>
      <c r="C179" s="26"/>
      <c r="D179" s="155"/>
      <c r="E179" s="86" t="s">
        <v>624</v>
      </c>
      <c r="F179" s="147"/>
      <c r="G179" s="92">
        <f t="shared" si="16"/>
        <v>172749</v>
      </c>
      <c r="H179" s="91"/>
      <c r="I179" s="91">
        <f>I181</f>
        <v>172749</v>
      </c>
      <c r="J179" s="92">
        <f t="shared" si="23"/>
        <v>210758</v>
      </c>
      <c r="K179" s="89"/>
      <c r="L179" s="89">
        <f>L182+L183+L184</f>
        <v>210758</v>
      </c>
      <c r="M179" s="91">
        <f t="shared" si="17"/>
        <v>1061000</v>
      </c>
      <c r="N179" s="91"/>
      <c r="O179" s="89">
        <f>O182+O183</f>
        <v>1061000</v>
      </c>
      <c r="P179" s="91">
        <f t="shared" si="18"/>
        <v>850242</v>
      </c>
      <c r="Q179" s="91">
        <f t="shared" si="19"/>
        <v>0</v>
      </c>
      <c r="R179" s="91">
        <f t="shared" si="20"/>
        <v>850242</v>
      </c>
      <c r="S179" s="91">
        <f t="shared" si="21"/>
        <v>390000</v>
      </c>
      <c r="T179" s="93"/>
      <c r="U179" s="93">
        <f>U182+U183</f>
        <v>390000</v>
      </c>
      <c r="V179" s="93">
        <f t="shared" si="22"/>
        <v>45000</v>
      </c>
      <c r="W179" s="93"/>
      <c r="X179" s="94">
        <f>X182</f>
        <v>45000</v>
      </c>
    </row>
    <row r="180" spans="1:24" ht="21" customHeight="1">
      <c r="A180" s="24">
        <v>2860</v>
      </c>
      <c r="B180" s="147" t="s">
        <v>303</v>
      </c>
      <c r="C180" s="26">
        <v>6</v>
      </c>
      <c r="D180" s="155">
        <v>0</v>
      </c>
      <c r="E180" s="150" t="s">
        <v>201</v>
      </c>
      <c r="F180" s="147"/>
      <c r="G180" s="92"/>
      <c r="H180" s="91"/>
      <c r="I180" s="91"/>
      <c r="J180" s="92"/>
      <c r="K180" s="91"/>
      <c r="L180" s="91"/>
      <c r="M180" s="91"/>
      <c r="N180" s="91"/>
      <c r="O180" s="91"/>
      <c r="P180" s="91"/>
      <c r="Q180" s="91"/>
      <c r="R180" s="91"/>
      <c r="S180" s="91"/>
      <c r="T180" s="93"/>
      <c r="U180" s="93"/>
      <c r="V180" s="93"/>
      <c r="W180" s="93"/>
      <c r="X180" s="93"/>
    </row>
    <row r="181" spans="1:24" ht="21" customHeight="1">
      <c r="A181" s="24">
        <v>2861</v>
      </c>
      <c r="B181" s="147" t="s">
        <v>303</v>
      </c>
      <c r="C181" s="26">
        <v>6</v>
      </c>
      <c r="D181" s="155">
        <v>1</v>
      </c>
      <c r="E181" s="150" t="s">
        <v>624</v>
      </c>
      <c r="F181" s="147"/>
      <c r="G181" s="92">
        <f t="shared" si="16"/>
        <v>172749</v>
      </c>
      <c r="H181" s="91"/>
      <c r="I181" s="91">
        <f>I182+I183</f>
        <v>172749</v>
      </c>
      <c r="J181" s="92">
        <f t="shared" si="23"/>
        <v>0</v>
      </c>
      <c r="K181" s="91"/>
      <c r="L181" s="91"/>
      <c r="M181" s="91">
        <f t="shared" si="17"/>
        <v>0</v>
      </c>
      <c r="N181" s="91"/>
      <c r="O181" s="91"/>
      <c r="P181" s="91">
        <f t="shared" si="18"/>
        <v>0</v>
      </c>
      <c r="Q181" s="91">
        <f t="shared" si="19"/>
        <v>0</v>
      </c>
      <c r="R181" s="91">
        <f t="shared" si="20"/>
        <v>0</v>
      </c>
      <c r="S181" s="91">
        <f t="shared" si="21"/>
        <v>0</v>
      </c>
      <c r="T181" s="93"/>
      <c r="U181" s="93"/>
      <c r="V181" s="93">
        <f t="shared" si="22"/>
        <v>0</v>
      </c>
      <c r="W181" s="93"/>
      <c r="X181" s="93"/>
    </row>
    <row r="182" spans="1:24" ht="21" customHeight="1">
      <c r="A182" s="24"/>
      <c r="B182" s="26"/>
      <c r="C182" s="26"/>
      <c r="D182" s="149"/>
      <c r="E182" s="151" t="s">
        <v>523</v>
      </c>
      <c r="F182" s="147">
        <v>5112</v>
      </c>
      <c r="G182" s="92">
        <f t="shared" si="16"/>
        <v>171498.8</v>
      </c>
      <c r="H182" s="91"/>
      <c r="I182" s="91">
        <v>171498.8</v>
      </c>
      <c r="J182" s="92">
        <f t="shared" si="23"/>
        <v>170758</v>
      </c>
      <c r="K182" s="91"/>
      <c r="L182" s="91">
        <v>170758</v>
      </c>
      <c r="M182" s="91">
        <f t="shared" si="17"/>
        <v>300000</v>
      </c>
      <c r="N182" s="91"/>
      <c r="O182" s="91">
        <v>300000</v>
      </c>
      <c r="P182" s="91">
        <f t="shared" si="18"/>
        <v>129242</v>
      </c>
      <c r="Q182" s="91">
        <f t="shared" si="19"/>
        <v>0</v>
      </c>
      <c r="R182" s="91">
        <f t="shared" si="20"/>
        <v>129242</v>
      </c>
      <c r="S182" s="91">
        <f t="shared" si="21"/>
        <v>90000</v>
      </c>
      <c r="T182" s="93"/>
      <c r="U182" s="93">
        <v>90000</v>
      </c>
      <c r="V182" s="93">
        <f t="shared" si="22"/>
        <v>45000</v>
      </c>
      <c r="W182" s="93"/>
      <c r="X182" s="93">
        <v>45000</v>
      </c>
    </row>
    <row r="183" spans="1:24" ht="21" customHeight="1">
      <c r="A183" s="24"/>
      <c r="B183" s="26"/>
      <c r="C183" s="26"/>
      <c r="D183" s="149"/>
      <c r="E183" s="151" t="s">
        <v>525</v>
      </c>
      <c r="F183" s="147">
        <v>5113</v>
      </c>
      <c r="G183" s="92">
        <f t="shared" si="16"/>
        <v>1250.2</v>
      </c>
      <c r="H183" s="91"/>
      <c r="I183" s="91">
        <v>1250.2</v>
      </c>
      <c r="J183" s="92">
        <f t="shared" si="23"/>
        <v>30000</v>
      </c>
      <c r="K183" s="91"/>
      <c r="L183" s="91">
        <v>30000</v>
      </c>
      <c r="M183" s="91">
        <f t="shared" si="17"/>
        <v>761000</v>
      </c>
      <c r="N183" s="91"/>
      <c r="O183" s="91">
        <v>761000</v>
      </c>
      <c r="P183" s="91">
        <f t="shared" si="18"/>
        <v>731000</v>
      </c>
      <c r="Q183" s="91">
        <f t="shared" si="19"/>
        <v>0</v>
      </c>
      <c r="R183" s="91">
        <f t="shared" si="20"/>
        <v>731000</v>
      </c>
      <c r="S183" s="91">
        <f t="shared" si="21"/>
        <v>300000</v>
      </c>
      <c r="T183" s="93"/>
      <c r="U183" s="93">
        <v>300000</v>
      </c>
      <c r="V183" s="93">
        <f t="shared" si="22"/>
        <v>0</v>
      </c>
      <c r="W183" s="93"/>
      <c r="X183" s="93"/>
    </row>
    <row r="184" spans="1:24" ht="21" customHeight="1">
      <c r="A184" s="24"/>
      <c r="B184" s="26"/>
      <c r="C184" s="26"/>
      <c r="D184" s="149"/>
      <c r="E184" s="150" t="s">
        <v>615</v>
      </c>
      <c r="F184" s="147">
        <v>5129</v>
      </c>
      <c r="G184" s="92">
        <f t="shared" si="16"/>
        <v>0</v>
      </c>
      <c r="H184" s="91"/>
      <c r="I184" s="91"/>
      <c r="J184" s="92">
        <f t="shared" si="23"/>
        <v>10000</v>
      </c>
      <c r="K184" s="91"/>
      <c r="L184" s="91">
        <v>10000</v>
      </c>
      <c r="M184" s="91">
        <f t="shared" si="17"/>
        <v>0</v>
      </c>
      <c r="N184" s="91"/>
      <c r="O184" s="91"/>
      <c r="P184" s="91">
        <f t="shared" si="18"/>
        <v>-10000</v>
      </c>
      <c r="Q184" s="91">
        <f t="shared" si="19"/>
        <v>0</v>
      </c>
      <c r="R184" s="91">
        <f t="shared" si="20"/>
        <v>-10000</v>
      </c>
      <c r="S184" s="91">
        <f t="shared" si="21"/>
        <v>0</v>
      </c>
      <c r="T184" s="93"/>
      <c r="U184" s="93"/>
      <c r="V184" s="93">
        <f t="shared" si="22"/>
        <v>0</v>
      </c>
      <c r="W184" s="93"/>
      <c r="X184" s="93"/>
    </row>
    <row r="185" spans="1:24" s="114" customFormat="1" ht="46.5" customHeight="1">
      <c r="A185" s="12" t="s">
        <v>328</v>
      </c>
      <c r="B185" s="14" t="s">
        <v>329</v>
      </c>
      <c r="C185" s="14" t="s">
        <v>196</v>
      </c>
      <c r="D185" s="145" t="s">
        <v>196</v>
      </c>
      <c r="E185" s="36" t="s">
        <v>330</v>
      </c>
      <c r="F185" s="38"/>
      <c r="G185" s="92">
        <f t="shared" si="16"/>
        <v>335637.2</v>
      </c>
      <c r="H185" s="89">
        <f>H191+H194+H198+H202</f>
        <v>335637.2</v>
      </c>
      <c r="I185" s="89"/>
      <c r="J185" s="92">
        <f t="shared" si="23"/>
        <v>741605</v>
      </c>
      <c r="K185" s="89">
        <f>K191+K196+K198+K202</f>
        <v>741605</v>
      </c>
      <c r="L185" s="89"/>
      <c r="M185" s="91">
        <f t="shared" si="17"/>
        <v>736573</v>
      </c>
      <c r="N185" s="89">
        <f>N187+N194+N198+N202</f>
        <v>736573</v>
      </c>
      <c r="O185" s="91"/>
      <c r="P185" s="91">
        <f t="shared" si="18"/>
        <v>-5032</v>
      </c>
      <c r="Q185" s="91">
        <f t="shared" si="19"/>
        <v>-5032</v>
      </c>
      <c r="R185" s="91">
        <f t="shared" si="20"/>
        <v>0</v>
      </c>
      <c r="S185" s="91">
        <f t="shared" si="21"/>
        <v>759850</v>
      </c>
      <c r="T185" s="94">
        <f>T187+T194+T198+T202</f>
        <v>759850</v>
      </c>
      <c r="U185" s="93"/>
      <c r="V185" s="93">
        <f t="shared" si="22"/>
        <v>806650</v>
      </c>
      <c r="W185" s="94">
        <f>W187+W198+W194+W202</f>
        <v>806650</v>
      </c>
      <c r="X185" s="93"/>
    </row>
    <row r="186" spans="1:24" ht="12.75" customHeight="1">
      <c r="A186" s="24"/>
      <c r="B186" s="26"/>
      <c r="C186" s="26"/>
      <c r="D186" s="149"/>
      <c r="E186" s="150" t="s">
        <v>5</v>
      </c>
      <c r="F186" s="149"/>
      <c r="G186" s="92"/>
      <c r="H186" s="91"/>
      <c r="I186" s="91"/>
      <c r="J186" s="92"/>
      <c r="K186" s="91"/>
      <c r="L186" s="91"/>
      <c r="M186" s="91"/>
      <c r="N186" s="91"/>
      <c r="O186" s="91"/>
      <c r="P186" s="91"/>
      <c r="Q186" s="91"/>
      <c r="R186" s="91"/>
      <c r="S186" s="91"/>
      <c r="T186" s="93"/>
      <c r="U186" s="93"/>
      <c r="V186" s="93"/>
      <c r="W186" s="93"/>
      <c r="X186" s="93"/>
    </row>
    <row r="187" spans="1:24" s="114" customFormat="1" ht="46.5" customHeight="1">
      <c r="A187" s="12" t="s">
        <v>331</v>
      </c>
      <c r="B187" s="14" t="s">
        <v>329</v>
      </c>
      <c r="C187" s="14" t="s">
        <v>199</v>
      </c>
      <c r="D187" s="145" t="s">
        <v>196</v>
      </c>
      <c r="E187" s="36" t="s">
        <v>332</v>
      </c>
      <c r="F187" s="38"/>
      <c r="G187" s="92">
        <f>G191</f>
        <v>214025</v>
      </c>
      <c r="H187" s="89">
        <f>H191</f>
        <v>214025</v>
      </c>
      <c r="I187" s="89"/>
      <c r="J187" s="92">
        <f>J191</f>
        <v>497483</v>
      </c>
      <c r="K187" s="89">
        <f>K191</f>
        <v>497483</v>
      </c>
      <c r="L187" s="89"/>
      <c r="M187" s="91">
        <f t="shared" si="17"/>
        <v>499371</v>
      </c>
      <c r="N187" s="91">
        <f>N191</f>
        <v>499371</v>
      </c>
      <c r="O187" s="91"/>
      <c r="P187" s="91">
        <f t="shared" si="18"/>
        <v>1888</v>
      </c>
      <c r="Q187" s="91">
        <f t="shared" si="19"/>
        <v>1888</v>
      </c>
      <c r="R187" s="91">
        <f t="shared" si="20"/>
        <v>0</v>
      </c>
      <c r="S187" s="91">
        <f t="shared" si="21"/>
        <v>512000</v>
      </c>
      <c r="T187" s="94">
        <f>T191</f>
        <v>512000</v>
      </c>
      <c r="U187" s="93"/>
      <c r="V187" s="93">
        <f t="shared" si="22"/>
        <v>537600</v>
      </c>
      <c r="W187" s="94">
        <f>W191</f>
        <v>537600</v>
      </c>
      <c r="X187" s="93"/>
    </row>
    <row r="188" spans="1:24" ht="12.75" customHeight="1">
      <c r="A188" s="24"/>
      <c r="B188" s="26"/>
      <c r="C188" s="26"/>
      <c r="D188" s="149"/>
      <c r="E188" s="150" t="s">
        <v>201</v>
      </c>
      <c r="F188" s="149"/>
      <c r="G188" s="92"/>
      <c r="H188" s="91"/>
      <c r="I188" s="91"/>
      <c r="J188" s="92"/>
      <c r="K188" s="91"/>
      <c r="L188" s="91"/>
      <c r="M188" s="91"/>
      <c r="N188" s="91"/>
      <c r="O188" s="91"/>
      <c r="P188" s="91"/>
      <c r="Q188" s="91"/>
      <c r="R188" s="91"/>
      <c r="S188" s="91"/>
      <c r="T188" s="94"/>
      <c r="U188" s="93"/>
      <c r="V188" s="93"/>
      <c r="W188" s="94"/>
      <c r="X188" s="93"/>
    </row>
    <row r="189" spans="1:24" ht="12.75" customHeight="1">
      <c r="A189" s="146" t="s">
        <v>333</v>
      </c>
      <c r="B189" s="147" t="s">
        <v>329</v>
      </c>
      <c r="C189" s="147" t="s">
        <v>199</v>
      </c>
      <c r="D189" s="147" t="s">
        <v>199</v>
      </c>
      <c r="E189" s="150" t="s">
        <v>334</v>
      </c>
      <c r="F189" s="149"/>
      <c r="G189" s="92"/>
      <c r="H189" s="91"/>
      <c r="I189" s="91"/>
      <c r="J189" s="92"/>
      <c r="K189" s="91"/>
      <c r="L189" s="91"/>
      <c r="M189" s="91"/>
      <c r="N189" s="91"/>
      <c r="O189" s="91"/>
      <c r="P189" s="91"/>
      <c r="Q189" s="91"/>
      <c r="R189" s="91"/>
      <c r="S189" s="91"/>
      <c r="T189" s="94"/>
      <c r="U189" s="93"/>
      <c r="V189" s="93"/>
      <c r="W189" s="94"/>
      <c r="X189" s="93"/>
    </row>
    <row r="190" spans="1:24" ht="12.75" customHeight="1">
      <c r="A190" s="24"/>
      <c r="B190" s="26"/>
      <c r="C190" s="26"/>
      <c r="D190" s="149"/>
      <c r="E190" s="150" t="s">
        <v>5</v>
      </c>
      <c r="F190" s="149"/>
      <c r="G190" s="92"/>
      <c r="H190" s="91"/>
      <c r="I190" s="91"/>
      <c r="J190" s="92"/>
      <c r="K190" s="91"/>
      <c r="L190" s="91"/>
      <c r="M190" s="91"/>
      <c r="N190" s="91"/>
      <c r="O190" s="91"/>
      <c r="P190" s="91"/>
      <c r="Q190" s="91"/>
      <c r="R190" s="91"/>
      <c r="S190" s="91"/>
      <c r="T190" s="94"/>
      <c r="U190" s="93"/>
      <c r="V190" s="93"/>
      <c r="W190" s="94"/>
      <c r="X190" s="93"/>
    </row>
    <row r="191" spans="1:24" s="114" customFormat="1" ht="46.5" customHeight="1">
      <c r="A191" s="12"/>
      <c r="B191" s="14"/>
      <c r="C191" s="14"/>
      <c r="D191" s="145"/>
      <c r="E191" s="36" t="s">
        <v>563</v>
      </c>
      <c r="F191" s="38"/>
      <c r="G191" s="92">
        <f t="shared" si="16"/>
        <v>214025</v>
      </c>
      <c r="H191" s="89">
        <f>H192</f>
        <v>214025</v>
      </c>
      <c r="I191" s="89"/>
      <c r="J191" s="92">
        <f t="shared" si="23"/>
        <v>497483</v>
      </c>
      <c r="K191" s="89">
        <f>K192</f>
        <v>497483</v>
      </c>
      <c r="L191" s="89"/>
      <c r="M191" s="91">
        <f t="shared" si="17"/>
        <v>499371</v>
      </c>
      <c r="N191" s="89">
        <f>N192+N193</f>
        <v>499371</v>
      </c>
      <c r="O191" s="91"/>
      <c r="P191" s="91">
        <f t="shared" si="18"/>
        <v>1888</v>
      </c>
      <c r="Q191" s="91">
        <f t="shared" si="19"/>
        <v>1888</v>
      </c>
      <c r="R191" s="91">
        <f t="shared" si="20"/>
        <v>0</v>
      </c>
      <c r="S191" s="91">
        <f t="shared" si="21"/>
        <v>512000</v>
      </c>
      <c r="T191" s="94">
        <f>T192+T193</f>
        <v>512000</v>
      </c>
      <c r="U191" s="93"/>
      <c r="V191" s="93">
        <f t="shared" si="22"/>
        <v>537600</v>
      </c>
      <c r="W191" s="94">
        <f>W192+W193</f>
        <v>537600</v>
      </c>
      <c r="X191" s="93"/>
    </row>
    <row r="192" spans="1:24" ht="25.5" customHeight="1">
      <c r="A192" s="24"/>
      <c r="B192" s="26"/>
      <c r="C192" s="26"/>
      <c r="D192" s="149"/>
      <c r="E192" s="152" t="s">
        <v>601</v>
      </c>
      <c r="F192" s="155">
        <v>4637</v>
      </c>
      <c r="G192" s="92">
        <f t="shared" si="16"/>
        <v>214025</v>
      </c>
      <c r="H192" s="91">
        <v>214025</v>
      </c>
      <c r="I192" s="91"/>
      <c r="J192" s="92">
        <f t="shared" si="23"/>
        <v>497483</v>
      </c>
      <c r="K192" s="91">
        <v>497483</v>
      </c>
      <c r="L192" s="91"/>
      <c r="M192" s="91">
        <f t="shared" si="17"/>
        <v>492871</v>
      </c>
      <c r="N192" s="91">
        <v>492871</v>
      </c>
      <c r="O192" s="91"/>
      <c r="P192" s="91">
        <f t="shared" si="18"/>
        <v>-4612</v>
      </c>
      <c r="Q192" s="91">
        <f t="shared" si="19"/>
        <v>-4612</v>
      </c>
      <c r="R192" s="91">
        <f t="shared" si="20"/>
        <v>0</v>
      </c>
      <c r="S192" s="91">
        <f t="shared" si="21"/>
        <v>501000</v>
      </c>
      <c r="T192" s="93">
        <v>501000</v>
      </c>
      <c r="U192" s="93"/>
      <c r="V192" s="93">
        <f t="shared" si="22"/>
        <v>517600</v>
      </c>
      <c r="W192" s="93">
        <v>517600</v>
      </c>
      <c r="X192" s="93"/>
    </row>
    <row r="193" spans="1:24" ht="25.5" customHeight="1">
      <c r="A193" s="24"/>
      <c r="B193" s="26"/>
      <c r="C193" s="26"/>
      <c r="D193" s="149"/>
      <c r="E193" s="150" t="s">
        <v>617</v>
      </c>
      <c r="F193" s="155" t="s">
        <v>619</v>
      </c>
      <c r="G193" s="92">
        <f t="shared" si="16"/>
        <v>0</v>
      </c>
      <c r="H193" s="91"/>
      <c r="I193" s="91"/>
      <c r="J193" s="92">
        <f t="shared" si="23"/>
        <v>0</v>
      </c>
      <c r="K193" s="91"/>
      <c r="L193" s="91"/>
      <c r="M193" s="91">
        <f t="shared" si="17"/>
        <v>6500</v>
      </c>
      <c r="N193" s="91">
        <v>6500</v>
      </c>
      <c r="O193" s="91"/>
      <c r="P193" s="91">
        <f t="shared" si="18"/>
        <v>6500</v>
      </c>
      <c r="Q193" s="91">
        <f t="shared" si="19"/>
        <v>6500</v>
      </c>
      <c r="R193" s="91">
        <f t="shared" si="20"/>
        <v>0</v>
      </c>
      <c r="S193" s="91">
        <f t="shared" si="21"/>
        <v>11000</v>
      </c>
      <c r="T193" s="93">
        <v>11000</v>
      </c>
      <c r="U193" s="93"/>
      <c r="V193" s="93">
        <f t="shared" si="22"/>
        <v>20000</v>
      </c>
      <c r="W193" s="93">
        <v>20000</v>
      </c>
      <c r="X193" s="93"/>
    </row>
    <row r="194" spans="1:24" s="114" customFormat="1" ht="46.5" customHeight="1">
      <c r="A194" s="12" t="s">
        <v>337</v>
      </c>
      <c r="B194" s="14" t="s">
        <v>329</v>
      </c>
      <c r="C194" s="14" t="s">
        <v>223</v>
      </c>
      <c r="D194" s="145" t="s">
        <v>196</v>
      </c>
      <c r="E194" s="36" t="s">
        <v>338</v>
      </c>
      <c r="F194" s="38"/>
      <c r="G194" s="92">
        <f t="shared" si="16"/>
        <v>1350</v>
      </c>
      <c r="H194" s="89">
        <f>H196</f>
        <v>1350</v>
      </c>
      <c r="I194" s="89"/>
      <c r="J194" s="92">
        <f t="shared" si="23"/>
        <v>1350</v>
      </c>
      <c r="K194" s="89">
        <f>K196</f>
        <v>1350</v>
      </c>
      <c r="L194" s="89"/>
      <c r="M194" s="91">
        <f t="shared" si="17"/>
        <v>1350</v>
      </c>
      <c r="N194" s="89">
        <f>N196</f>
        <v>1350</v>
      </c>
      <c r="O194" s="91"/>
      <c r="P194" s="91">
        <f t="shared" si="18"/>
        <v>0</v>
      </c>
      <c r="Q194" s="91">
        <f t="shared" si="19"/>
        <v>0</v>
      </c>
      <c r="R194" s="91">
        <f t="shared" si="20"/>
        <v>0</v>
      </c>
      <c r="S194" s="91">
        <f t="shared" si="21"/>
        <v>1350</v>
      </c>
      <c r="T194" s="94">
        <f>T196</f>
        <v>1350</v>
      </c>
      <c r="U194" s="93"/>
      <c r="V194" s="93">
        <f t="shared" si="22"/>
        <v>1350</v>
      </c>
      <c r="W194" s="94">
        <f>W196</f>
        <v>1350</v>
      </c>
      <c r="X194" s="93"/>
    </row>
    <row r="195" spans="1:24" ht="10.5">
      <c r="A195" s="24"/>
      <c r="B195" s="26"/>
      <c r="C195" s="26"/>
      <c r="D195" s="149"/>
      <c r="E195" s="150" t="s">
        <v>201</v>
      </c>
      <c r="F195" s="149"/>
      <c r="G195" s="92"/>
      <c r="H195" s="91"/>
      <c r="I195" s="91"/>
      <c r="J195" s="92"/>
      <c r="K195" s="91"/>
      <c r="L195" s="91"/>
      <c r="M195" s="91"/>
      <c r="N195" s="89"/>
      <c r="O195" s="91"/>
      <c r="P195" s="91"/>
      <c r="Q195" s="91"/>
      <c r="R195" s="91"/>
      <c r="S195" s="91"/>
      <c r="T195" s="93"/>
      <c r="U195" s="93"/>
      <c r="V195" s="93"/>
      <c r="W195" s="94"/>
      <c r="X195" s="93"/>
    </row>
    <row r="196" spans="1:24" ht="12.75" customHeight="1">
      <c r="A196" s="146" t="s">
        <v>339</v>
      </c>
      <c r="B196" s="147" t="s">
        <v>329</v>
      </c>
      <c r="C196" s="147" t="s">
        <v>223</v>
      </c>
      <c r="D196" s="147" t="s">
        <v>199</v>
      </c>
      <c r="E196" s="87" t="s">
        <v>340</v>
      </c>
      <c r="F196" s="149"/>
      <c r="G196" s="92">
        <f t="shared" si="16"/>
        <v>1350</v>
      </c>
      <c r="H196" s="91">
        <v>1350</v>
      </c>
      <c r="I196" s="91"/>
      <c r="J196" s="92">
        <f t="shared" si="23"/>
        <v>1350</v>
      </c>
      <c r="K196" s="89">
        <f>+K197</f>
        <v>1350</v>
      </c>
      <c r="L196" s="91"/>
      <c r="M196" s="91">
        <f t="shared" si="17"/>
        <v>1350</v>
      </c>
      <c r="N196" s="91">
        <f>N197</f>
        <v>1350</v>
      </c>
      <c r="O196" s="91"/>
      <c r="P196" s="91">
        <f t="shared" si="18"/>
        <v>0</v>
      </c>
      <c r="Q196" s="91">
        <f t="shared" si="19"/>
        <v>0</v>
      </c>
      <c r="R196" s="91">
        <f t="shared" si="20"/>
        <v>0</v>
      </c>
      <c r="S196" s="91">
        <f t="shared" si="21"/>
        <v>1350</v>
      </c>
      <c r="T196" s="93">
        <f>T197</f>
        <v>1350</v>
      </c>
      <c r="U196" s="93"/>
      <c r="V196" s="93">
        <f t="shared" si="22"/>
        <v>1350</v>
      </c>
      <c r="W196" s="93">
        <f>W197</f>
        <v>1350</v>
      </c>
      <c r="X196" s="93"/>
    </row>
    <row r="197" spans="1:24" ht="23.25" customHeight="1">
      <c r="A197" s="24"/>
      <c r="B197" s="26"/>
      <c r="C197" s="26"/>
      <c r="D197" s="145" t="s">
        <v>196</v>
      </c>
      <c r="E197" s="152" t="s">
        <v>601</v>
      </c>
      <c r="F197" s="155">
        <v>4637</v>
      </c>
      <c r="G197" s="92">
        <f t="shared" si="16"/>
        <v>1350</v>
      </c>
      <c r="H197" s="91">
        <v>1350</v>
      </c>
      <c r="I197" s="91"/>
      <c r="J197" s="92">
        <f t="shared" si="23"/>
        <v>1350</v>
      </c>
      <c r="K197" s="91">
        <v>1350</v>
      </c>
      <c r="L197" s="91"/>
      <c r="M197" s="91">
        <f t="shared" si="17"/>
        <v>1350</v>
      </c>
      <c r="N197" s="91">
        <v>1350</v>
      </c>
      <c r="O197" s="91"/>
      <c r="P197" s="91">
        <f t="shared" si="18"/>
        <v>0</v>
      </c>
      <c r="Q197" s="91">
        <f t="shared" si="19"/>
        <v>0</v>
      </c>
      <c r="R197" s="91">
        <f t="shared" si="20"/>
        <v>0</v>
      </c>
      <c r="S197" s="91">
        <f t="shared" si="21"/>
        <v>1350</v>
      </c>
      <c r="T197" s="93">
        <v>1350</v>
      </c>
      <c r="U197" s="93"/>
      <c r="V197" s="93">
        <f t="shared" si="22"/>
        <v>1350</v>
      </c>
      <c r="W197" s="93">
        <v>1350</v>
      </c>
      <c r="X197" s="93"/>
    </row>
    <row r="198" spans="1:24" ht="23.25" customHeight="1">
      <c r="A198" s="24">
        <v>2940</v>
      </c>
      <c r="B198" s="14" t="s">
        <v>329</v>
      </c>
      <c r="C198" s="26">
        <v>4</v>
      </c>
      <c r="D198" s="145" t="s">
        <v>196</v>
      </c>
      <c r="E198" s="88" t="s">
        <v>620</v>
      </c>
      <c r="F198" s="155"/>
      <c r="G198" s="92">
        <f aca="true" t="shared" si="24" ref="G198:G213">H198+I198</f>
        <v>10235</v>
      </c>
      <c r="H198" s="89">
        <f>H200</f>
        <v>10235</v>
      </c>
      <c r="I198" s="91"/>
      <c r="J198" s="92">
        <f t="shared" si="23"/>
        <v>15000</v>
      </c>
      <c r="K198" s="89">
        <f>K200</f>
        <v>15000</v>
      </c>
      <c r="L198" s="91"/>
      <c r="M198" s="91">
        <f t="shared" si="17"/>
        <v>17000</v>
      </c>
      <c r="N198" s="89">
        <f>N200</f>
        <v>17000</v>
      </c>
      <c r="O198" s="91"/>
      <c r="P198" s="91">
        <f t="shared" si="18"/>
        <v>2000</v>
      </c>
      <c r="Q198" s="91">
        <f t="shared" si="19"/>
        <v>2000</v>
      </c>
      <c r="R198" s="91">
        <f t="shared" si="20"/>
        <v>0</v>
      </c>
      <c r="S198" s="91">
        <f t="shared" si="21"/>
        <v>16000</v>
      </c>
      <c r="T198" s="94">
        <f>T200</f>
        <v>16000</v>
      </c>
      <c r="U198" s="93"/>
      <c r="V198" s="93">
        <f t="shared" si="22"/>
        <v>17000</v>
      </c>
      <c r="W198" s="94">
        <f>W200</f>
        <v>17000</v>
      </c>
      <c r="X198" s="93"/>
    </row>
    <row r="199" spans="1:24" ht="23.25" customHeight="1">
      <c r="A199" s="24"/>
      <c r="B199" s="14"/>
      <c r="C199" s="26"/>
      <c r="D199" s="145"/>
      <c r="E199" s="150" t="s">
        <v>201</v>
      </c>
      <c r="F199" s="155"/>
      <c r="G199" s="92"/>
      <c r="H199" s="91"/>
      <c r="I199" s="91"/>
      <c r="J199" s="92"/>
      <c r="K199" s="91"/>
      <c r="L199" s="91"/>
      <c r="M199" s="91"/>
      <c r="N199" s="89"/>
      <c r="O199" s="91"/>
      <c r="P199" s="91"/>
      <c r="Q199" s="91"/>
      <c r="R199" s="91"/>
      <c r="S199" s="91"/>
      <c r="T199" s="93"/>
      <c r="U199" s="93"/>
      <c r="V199" s="93"/>
      <c r="W199" s="93"/>
      <c r="X199" s="93"/>
    </row>
    <row r="200" spans="1:24" ht="23.25" customHeight="1">
      <c r="A200" s="24">
        <v>2941</v>
      </c>
      <c r="B200" s="14" t="s">
        <v>329</v>
      </c>
      <c r="C200" s="26">
        <v>4</v>
      </c>
      <c r="D200" s="147" t="s">
        <v>199</v>
      </c>
      <c r="E200" s="150" t="s">
        <v>621</v>
      </c>
      <c r="F200" s="155"/>
      <c r="G200" s="92">
        <f t="shared" si="24"/>
        <v>10235</v>
      </c>
      <c r="H200" s="89">
        <f>H201</f>
        <v>10235</v>
      </c>
      <c r="I200" s="91"/>
      <c r="J200" s="92">
        <f t="shared" si="23"/>
        <v>15000</v>
      </c>
      <c r="K200" s="89">
        <f>K201</f>
        <v>15000</v>
      </c>
      <c r="L200" s="91"/>
      <c r="M200" s="91">
        <f t="shared" si="17"/>
        <v>17000</v>
      </c>
      <c r="N200" s="89">
        <f>N201</f>
        <v>17000</v>
      </c>
      <c r="O200" s="91"/>
      <c r="P200" s="91">
        <f t="shared" si="18"/>
        <v>2000</v>
      </c>
      <c r="Q200" s="91">
        <f t="shared" si="19"/>
        <v>2000</v>
      </c>
      <c r="R200" s="91">
        <f t="shared" si="20"/>
        <v>0</v>
      </c>
      <c r="S200" s="91">
        <f t="shared" si="21"/>
        <v>16000</v>
      </c>
      <c r="T200" s="93">
        <f>T201</f>
        <v>16000</v>
      </c>
      <c r="U200" s="93"/>
      <c r="V200" s="93">
        <f t="shared" si="22"/>
        <v>17000</v>
      </c>
      <c r="W200" s="93">
        <f>W201</f>
        <v>17000</v>
      </c>
      <c r="X200" s="93"/>
    </row>
    <row r="201" spans="1:24" ht="23.25" customHeight="1">
      <c r="A201" s="24"/>
      <c r="B201" s="14"/>
      <c r="C201" s="26"/>
      <c r="D201" s="147"/>
      <c r="E201" s="150" t="s">
        <v>622</v>
      </c>
      <c r="F201" s="155" t="s">
        <v>491</v>
      </c>
      <c r="G201" s="92">
        <f t="shared" si="24"/>
        <v>10235</v>
      </c>
      <c r="H201" s="91">
        <v>10235</v>
      </c>
      <c r="I201" s="91"/>
      <c r="J201" s="92">
        <f t="shared" si="23"/>
        <v>15000</v>
      </c>
      <c r="K201" s="91">
        <v>15000</v>
      </c>
      <c r="L201" s="91"/>
      <c r="M201" s="91">
        <f t="shared" si="17"/>
        <v>17000</v>
      </c>
      <c r="N201" s="91">
        <v>17000</v>
      </c>
      <c r="O201" s="91"/>
      <c r="P201" s="91">
        <f t="shared" si="18"/>
        <v>2000</v>
      </c>
      <c r="Q201" s="91">
        <f t="shared" si="19"/>
        <v>2000</v>
      </c>
      <c r="R201" s="91">
        <f t="shared" si="20"/>
        <v>0</v>
      </c>
      <c r="S201" s="91">
        <f t="shared" si="21"/>
        <v>16000</v>
      </c>
      <c r="T201" s="93">
        <v>16000</v>
      </c>
      <c r="U201" s="93"/>
      <c r="V201" s="93">
        <f t="shared" si="22"/>
        <v>17000</v>
      </c>
      <c r="W201" s="93">
        <v>17000</v>
      </c>
      <c r="X201" s="93"/>
    </row>
    <row r="202" spans="1:24" s="114" customFormat="1" ht="46.5" customHeight="1">
      <c r="A202" s="12" t="s">
        <v>343</v>
      </c>
      <c r="B202" s="14" t="s">
        <v>329</v>
      </c>
      <c r="C202" s="14" t="s">
        <v>212</v>
      </c>
      <c r="D202" s="145" t="s">
        <v>196</v>
      </c>
      <c r="E202" s="36" t="s">
        <v>344</v>
      </c>
      <c r="F202" s="38"/>
      <c r="G202" s="92">
        <f t="shared" si="24"/>
        <v>110027.2</v>
      </c>
      <c r="H202" s="89">
        <f>H205</f>
        <v>110027.2</v>
      </c>
      <c r="I202" s="89"/>
      <c r="J202" s="92">
        <f t="shared" si="23"/>
        <v>227772</v>
      </c>
      <c r="K202" s="89">
        <f>K205</f>
        <v>227772</v>
      </c>
      <c r="L202" s="89"/>
      <c r="M202" s="91">
        <f t="shared" si="17"/>
        <v>218852</v>
      </c>
      <c r="N202" s="89">
        <f>N205+N206</f>
        <v>218852</v>
      </c>
      <c r="O202" s="91"/>
      <c r="P202" s="91">
        <f t="shared" si="18"/>
        <v>-8920</v>
      </c>
      <c r="Q202" s="91">
        <f t="shared" si="19"/>
        <v>-8920</v>
      </c>
      <c r="R202" s="91">
        <f t="shared" si="20"/>
        <v>0</v>
      </c>
      <c r="S202" s="91">
        <f t="shared" si="21"/>
        <v>230500</v>
      </c>
      <c r="T202" s="93">
        <f>T205+T206</f>
        <v>230500</v>
      </c>
      <c r="U202" s="93"/>
      <c r="V202" s="93">
        <f t="shared" si="22"/>
        <v>250700</v>
      </c>
      <c r="W202" s="94">
        <f>W205+W206</f>
        <v>250700</v>
      </c>
      <c r="X202" s="93"/>
    </row>
    <row r="203" spans="1:24" ht="12.75" customHeight="1">
      <c r="A203" s="24"/>
      <c r="B203" s="26"/>
      <c r="C203" s="26"/>
      <c r="D203" s="149"/>
      <c r="E203" s="150" t="s">
        <v>201</v>
      </c>
      <c r="F203" s="149"/>
      <c r="G203" s="92"/>
      <c r="H203" s="91"/>
      <c r="I203" s="91"/>
      <c r="J203" s="92"/>
      <c r="K203" s="91"/>
      <c r="L203" s="91"/>
      <c r="M203" s="91"/>
      <c r="N203" s="91"/>
      <c r="O203" s="91"/>
      <c r="P203" s="91"/>
      <c r="Q203" s="91"/>
      <c r="R203" s="91"/>
      <c r="S203" s="91"/>
      <c r="T203" s="93"/>
      <c r="U203" s="93"/>
      <c r="V203" s="93"/>
      <c r="W203" s="93"/>
      <c r="X203" s="93"/>
    </row>
    <row r="204" spans="1:24" ht="12.75" customHeight="1">
      <c r="A204" s="146" t="s">
        <v>345</v>
      </c>
      <c r="B204" s="147" t="s">
        <v>329</v>
      </c>
      <c r="C204" s="147" t="s">
        <v>212</v>
      </c>
      <c r="D204" s="147" t="s">
        <v>199</v>
      </c>
      <c r="E204" s="39" t="s">
        <v>346</v>
      </c>
      <c r="F204" s="149"/>
      <c r="G204" s="92"/>
      <c r="H204" s="91"/>
      <c r="I204" s="91"/>
      <c r="J204" s="92"/>
      <c r="K204" s="91"/>
      <c r="L204" s="91"/>
      <c r="M204" s="91"/>
      <c r="N204" s="91"/>
      <c r="O204" s="91"/>
      <c r="P204" s="91"/>
      <c r="Q204" s="91"/>
      <c r="R204" s="91"/>
      <c r="S204" s="91"/>
      <c r="T204" s="93"/>
      <c r="U204" s="93"/>
      <c r="V204" s="93"/>
      <c r="W204" s="93"/>
      <c r="X204" s="93"/>
    </row>
    <row r="205" spans="1:24" ht="12.75" customHeight="1">
      <c r="A205" s="24"/>
      <c r="B205" s="26"/>
      <c r="C205" s="26"/>
      <c r="D205" s="149"/>
      <c r="E205" s="152" t="s">
        <v>601</v>
      </c>
      <c r="F205" s="155">
        <v>4637</v>
      </c>
      <c r="G205" s="92">
        <f t="shared" si="24"/>
        <v>110027.2</v>
      </c>
      <c r="H205" s="91">
        <v>110027.2</v>
      </c>
      <c r="I205" s="91"/>
      <c r="J205" s="92">
        <f t="shared" si="23"/>
        <v>227772</v>
      </c>
      <c r="K205" s="91">
        <v>227772</v>
      </c>
      <c r="L205" s="91"/>
      <c r="M205" s="91">
        <f aca="true" t="shared" si="25" ref="M205:M221">N205+O205</f>
        <v>214352</v>
      </c>
      <c r="N205" s="91">
        <v>214352</v>
      </c>
      <c r="O205" s="91"/>
      <c r="P205" s="91">
        <f aca="true" t="shared" si="26" ref="P205:P221">Q205+R205</f>
        <v>-13420</v>
      </c>
      <c r="Q205" s="91">
        <f aca="true" t="shared" si="27" ref="Q205:Q221">N205-K205</f>
        <v>-13420</v>
      </c>
      <c r="R205" s="91">
        <f aca="true" t="shared" si="28" ref="R205:R221">O205-L205</f>
        <v>0</v>
      </c>
      <c r="S205" s="91">
        <f aca="true" t="shared" si="29" ref="S205:S222">T205+U205</f>
        <v>225500</v>
      </c>
      <c r="T205" s="93">
        <v>225500</v>
      </c>
      <c r="U205" s="93"/>
      <c r="V205" s="93">
        <f aca="true" t="shared" si="30" ref="V205:V222">W205+X205</f>
        <v>240700</v>
      </c>
      <c r="W205" s="93">
        <v>240700</v>
      </c>
      <c r="X205" s="93"/>
    </row>
    <row r="206" spans="1:24" ht="12.75" customHeight="1">
      <c r="A206" s="24"/>
      <c r="B206" s="26"/>
      <c r="C206" s="26"/>
      <c r="D206" s="149"/>
      <c r="E206" s="150" t="s">
        <v>617</v>
      </c>
      <c r="F206" s="155" t="s">
        <v>619</v>
      </c>
      <c r="G206" s="92">
        <f t="shared" si="24"/>
        <v>0</v>
      </c>
      <c r="H206" s="91"/>
      <c r="I206" s="91"/>
      <c r="J206" s="92">
        <f t="shared" si="23"/>
        <v>0</v>
      </c>
      <c r="K206" s="91"/>
      <c r="L206" s="91"/>
      <c r="M206" s="91">
        <f t="shared" si="25"/>
        <v>4500</v>
      </c>
      <c r="N206" s="91">
        <v>4500</v>
      </c>
      <c r="O206" s="91"/>
      <c r="P206" s="91">
        <f t="shared" si="26"/>
        <v>4500</v>
      </c>
      <c r="Q206" s="91">
        <f t="shared" si="27"/>
        <v>4500</v>
      </c>
      <c r="R206" s="91">
        <f t="shared" si="28"/>
        <v>0</v>
      </c>
      <c r="S206" s="91">
        <f t="shared" si="29"/>
        <v>5000</v>
      </c>
      <c r="T206" s="93">
        <v>5000</v>
      </c>
      <c r="U206" s="93"/>
      <c r="V206" s="93">
        <f t="shared" si="30"/>
        <v>10000</v>
      </c>
      <c r="W206" s="93">
        <v>10000</v>
      </c>
      <c r="X206" s="93"/>
    </row>
    <row r="207" spans="1:24" s="114" customFormat="1" ht="46.5" customHeight="1">
      <c r="A207" s="12" t="s">
        <v>350</v>
      </c>
      <c r="B207" s="14" t="s">
        <v>351</v>
      </c>
      <c r="C207" s="14" t="s">
        <v>196</v>
      </c>
      <c r="D207" s="145" t="s">
        <v>196</v>
      </c>
      <c r="E207" s="36" t="s">
        <v>352</v>
      </c>
      <c r="F207" s="38"/>
      <c r="G207" s="92">
        <f t="shared" si="24"/>
        <v>62788</v>
      </c>
      <c r="H207" s="89">
        <f>H208</f>
        <v>62788</v>
      </c>
      <c r="I207" s="89"/>
      <c r="J207" s="92">
        <f t="shared" si="23"/>
        <v>70000</v>
      </c>
      <c r="K207" s="89">
        <f>K208</f>
        <v>70000</v>
      </c>
      <c r="L207" s="89"/>
      <c r="M207" s="91">
        <f t="shared" si="25"/>
        <v>57500</v>
      </c>
      <c r="N207" s="91">
        <f>N208</f>
        <v>57500</v>
      </c>
      <c r="O207" s="91"/>
      <c r="P207" s="91">
        <f t="shared" si="26"/>
        <v>-12500</v>
      </c>
      <c r="Q207" s="91">
        <f t="shared" si="27"/>
        <v>-12500</v>
      </c>
      <c r="R207" s="91">
        <f t="shared" si="28"/>
        <v>0</v>
      </c>
      <c r="S207" s="91">
        <f t="shared" si="29"/>
        <v>73000</v>
      </c>
      <c r="T207" s="93">
        <f>T208</f>
        <v>73000</v>
      </c>
      <c r="U207" s="93"/>
      <c r="V207" s="93">
        <f t="shared" si="30"/>
        <v>77000</v>
      </c>
      <c r="W207" s="94">
        <f>W208</f>
        <v>77000</v>
      </c>
      <c r="X207" s="93"/>
    </row>
    <row r="208" spans="1:24" s="114" customFormat="1" ht="46.5" customHeight="1">
      <c r="A208" s="12" t="s">
        <v>359</v>
      </c>
      <c r="B208" s="14" t="s">
        <v>351</v>
      </c>
      <c r="C208" s="14" t="s">
        <v>252</v>
      </c>
      <c r="D208" s="145" t="s">
        <v>196</v>
      </c>
      <c r="E208" s="36" t="s">
        <v>360</v>
      </c>
      <c r="F208" s="38"/>
      <c r="G208" s="92">
        <f t="shared" si="24"/>
        <v>62788</v>
      </c>
      <c r="H208" s="89">
        <f>H210</f>
        <v>62788</v>
      </c>
      <c r="I208" s="89"/>
      <c r="J208" s="92">
        <f t="shared" si="23"/>
        <v>70000</v>
      </c>
      <c r="K208" s="89">
        <f>K210</f>
        <v>70000</v>
      </c>
      <c r="L208" s="89"/>
      <c r="M208" s="91">
        <f t="shared" si="25"/>
        <v>57500</v>
      </c>
      <c r="N208" s="91">
        <f>N210</f>
        <v>57500</v>
      </c>
      <c r="O208" s="91"/>
      <c r="P208" s="91">
        <f t="shared" si="26"/>
        <v>-12500</v>
      </c>
      <c r="Q208" s="91">
        <f t="shared" si="27"/>
        <v>-12500</v>
      </c>
      <c r="R208" s="91">
        <f t="shared" si="28"/>
        <v>0</v>
      </c>
      <c r="S208" s="91">
        <f t="shared" si="29"/>
        <v>73000</v>
      </c>
      <c r="T208" s="93">
        <f>T210</f>
        <v>73000</v>
      </c>
      <c r="U208" s="93"/>
      <c r="V208" s="93">
        <f t="shared" si="30"/>
        <v>77000</v>
      </c>
      <c r="W208" s="94">
        <f>W210</f>
        <v>77000</v>
      </c>
      <c r="X208" s="93"/>
    </row>
    <row r="209" spans="1:24" ht="12.75" customHeight="1">
      <c r="A209" s="24"/>
      <c r="B209" s="26"/>
      <c r="C209" s="26"/>
      <c r="D209" s="149"/>
      <c r="E209" s="150" t="s">
        <v>201</v>
      </c>
      <c r="F209" s="149"/>
      <c r="G209" s="92"/>
      <c r="H209" s="91"/>
      <c r="I209" s="91"/>
      <c r="J209" s="92"/>
      <c r="K209" s="91"/>
      <c r="L209" s="91"/>
      <c r="M209" s="91"/>
      <c r="N209" s="91"/>
      <c r="O209" s="91"/>
      <c r="P209" s="91"/>
      <c r="Q209" s="91"/>
      <c r="R209" s="91"/>
      <c r="S209" s="91"/>
      <c r="T209" s="93"/>
      <c r="U209" s="93"/>
      <c r="V209" s="93"/>
      <c r="W209" s="93"/>
      <c r="X209" s="93"/>
    </row>
    <row r="210" spans="1:24" ht="24" customHeight="1">
      <c r="A210" s="146" t="s">
        <v>361</v>
      </c>
      <c r="B210" s="147" t="s">
        <v>351</v>
      </c>
      <c r="C210" s="147" t="s">
        <v>252</v>
      </c>
      <c r="D210" s="147" t="s">
        <v>199</v>
      </c>
      <c r="E210" s="150" t="s">
        <v>360</v>
      </c>
      <c r="F210" s="149"/>
      <c r="G210" s="92">
        <f t="shared" si="24"/>
        <v>62788</v>
      </c>
      <c r="H210" s="89">
        <f>H211+H212+H213</f>
        <v>62788</v>
      </c>
      <c r="I210" s="91"/>
      <c r="J210" s="92">
        <f t="shared" si="23"/>
        <v>70000</v>
      </c>
      <c r="K210" s="91">
        <f>K211+K212+K213</f>
        <v>70000</v>
      </c>
      <c r="L210" s="91"/>
      <c r="M210" s="91">
        <f t="shared" si="25"/>
        <v>57500</v>
      </c>
      <c r="N210" s="91">
        <f>N211+N212+N213</f>
        <v>57500</v>
      </c>
      <c r="O210" s="91"/>
      <c r="P210" s="91">
        <f t="shared" si="26"/>
        <v>-12500</v>
      </c>
      <c r="Q210" s="91">
        <f t="shared" si="27"/>
        <v>-12500</v>
      </c>
      <c r="R210" s="91">
        <f t="shared" si="28"/>
        <v>0</v>
      </c>
      <c r="S210" s="91">
        <f t="shared" si="29"/>
        <v>73000</v>
      </c>
      <c r="T210" s="93">
        <f>T211+T212+T213</f>
        <v>73000</v>
      </c>
      <c r="U210" s="93"/>
      <c r="V210" s="93">
        <f t="shared" si="30"/>
        <v>77000</v>
      </c>
      <c r="W210" s="93">
        <f>W211+W212+W213</f>
        <v>77000</v>
      </c>
      <c r="X210" s="93"/>
    </row>
    <row r="211" spans="1:24" ht="24" customHeight="1">
      <c r="A211" s="146"/>
      <c r="B211" s="147"/>
      <c r="C211" s="147"/>
      <c r="D211" s="147"/>
      <c r="E211" s="154" t="s">
        <v>607</v>
      </c>
      <c r="F211" s="109">
        <v>4269</v>
      </c>
      <c r="G211" s="92">
        <f t="shared" si="24"/>
        <v>1108</v>
      </c>
      <c r="H211" s="91">
        <v>1108</v>
      </c>
      <c r="I211" s="91"/>
      <c r="J211" s="92">
        <f aca="true" t="shared" si="31" ref="J211:J221">K211+L211</f>
        <v>1500</v>
      </c>
      <c r="K211" s="91">
        <v>1500</v>
      </c>
      <c r="L211" s="91"/>
      <c r="M211" s="91">
        <f t="shared" si="25"/>
        <v>1500</v>
      </c>
      <c r="N211" s="91">
        <v>1500</v>
      </c>
      <c r="O211" s="91"/>
      <c r="P211" s="91">
        <f t="shared" si="26"/>
        <v>0</v>
      </c>
      <c r="Q211" s="91">
        <f t="shared" si="27"/>
        <v>0</v>
      </c>
      <c r="R211" s="91">
        <f t="shared" si="28"/>
        <v>0</v>
      </c>
      <c r="S211" s="91">
        <f t="shared" si="29"/>
        <v>1500</v>
      </c>
      <c r="T211" s="93">
        <v>1500</v>
      </c>
      <c r="U211" s="93"/>
      <c r="V211" s="93">
        <f t="shared" si="30"/>
        <v>1800</v>
      </c>
      <c r="W211" s="93">
        <v>1800</v>
      </c>
      <c r="X211" s="93"/>
    </row>
    <row r="212" spans="1:24" ht="12.75" customHeight="1">
      <c r="A212" s="24"/>
      <c r="B212" s="26"/>
      <c r="C212" s="26"/>
      <c r="D212" s="149"/>
      <c r="E212" s="150" t="s">
        <v>623</v>
      </c>
      <c r="F212" s="155">
        <v>4726</v>
      </c>
      <c r="G212" s="92">
        <f t="shared" si="24"/>
        <v>13820</v>
      </c>
      <c r="H212" s="91">
        <v>13820</v>
      </c>
      <c r="I212" s="91"/>
      <c r="J212" s="92">
        <f t="shared" si="31"/>
        <v>16000</v>
      </c>
      <c r="K212" s="91">
        <v>16000</v>
      </c>
      <c r="L212" s="91"/>
      <c r="M212" s="91">
        <f t="shared" si="25"/>
        <v>8000</v>
      </c>
      <c r="N212" s="91">
        <v>8000</v>
      </c>
      <c r="O212" s="91"/>
      <c r="P212" s="91">
        <f t="shared" si="26"/>
        <v>-8000</v>
      </c>
      <c r="Q212" s="91">
        <f t="shared" si="27"/>
        <v>-8000</v>
      </c>
      <c r="R212" s="91">
        <f t="shared" si="28"/>
        <v>0</v>
      </c>
      <c r="S212" s="91">
        <f t="shared" si="29"/>
        <v>16000</v>
      </c>
      <c r="T212" s="93">
        <v>16000</v>
      </c>
      <c r="U212" s="93"/>
      <c r="V212" s="93">
        <f t="shared" si="30"/>
        <v>17000</v>
      </c>
      <c r="W212" s="93">
        <v>17000</v>
      </c>
      <c r="X212" s="93"/>
    </row>
    <row r="213" spans="1:24" ht="12.75" customHeight="1">
      <c r="A213" s="24"/>
      <c r="B213" s="26"/>
      <c r="C213" s="26"/>
      <c r="D213" s="149"/>
      <c r="E213" s="150" t="s">
        <v>622</v>
      </c>
      <c r="F213" s="155" t="s">
        <v>491</v>
      </c>
      <c r="G213" s="92">
        <f t="shared" si="24"/>
        <v>47860</v>
      </c>
      <c r="H213" s="91">
        <v>47860</v>
      </c>
      <c r="I213" s="91"/>
      <c r="J213" s="92">
        <f t="shared" si="31"/>
        <v>52500</v>
      </c>
      <c r="K213" s="91">
        <v>52500</v>
      </c>
      <c r="L213" s="91"/>
      <c r="M213" s="91">
        <f t="shared" si="25"/>
        <v>48000</v>
      </c>
      <c r="N213" s="91">
        <v>48000</v>
      </c>
      <c r="O213" s="91"/>
      <c r="P213" s="91">
        <f t="shared" si="26"/>
        <v>-4500</v>
      </c>
      <c r="Q213" s="91">
        <f t="shared" si="27"/>
        <v>-4500</v>
      </c>
      <c r="R213" s="91">
        <f t="shared" si="28"/>
        <v>0</v>
      </c>
      <c r="S213" s="91">
        <f t="shared" si="29"/>
        <v>55500</v>
      </c>
      <c r="T213" s="93">
        <v>55500</v>
      </c>
      <c r="U213" s="93"/>
      <c r="V213" s="93">
        <f t="shared" si="30"/>
        <v>58200</v>
      </c>
      <c r="W213" s="93">
        <v>58200</v>
      </c>
      <c r="X213" s="93"/>
    </row>
    <row r="214" spans="1:24" ht="12.75" customHeight="1">
      <c r="A214" s="24"/>
      <c r="B214" s="26"/>
      <c r="C214" s="26"/>
      <c r="D214" s="149"/>
      <c r="E214" s="150" t="s">
        <v>201</v>
      </c>
      <c r="F214" s="149"/>
      <c r="G214" s="92"/>
      <c r="H214" s="91"/>
      <c r="I214" s="91"/>
      <c r="J214" s="92"/>
      <c r="K214" s="91"/>
      <c r="L214" s="91"/>
      <c r="M214" s="91"/>
      <c r="N214" s="91"/>
      <c r="O214" s="91"/>
      <c r="P214" s="91"/>
      <c r="Q214" s="91"/>
      <c r="R214" s="91"/>
      <c r="S214" s="91"/>
      <c r="T214" s="93"/>
      <c r="U214" s="93"/>
      <c r="V214" s="93"/>
      <c r="W214" s="93"/>
      <c r="X214" s="93"/>
    </row>
    <row r="215" spans="1:24" s="114" customFormat="1" ht="37.5" customHeight="1">
      <c r="A215" s="12" t="s">
        <v>366</v>
      </c>
      <c r="B215" s="14" t="s">
        <v>367</v>
      </c>
      <c r="C215" s="14" t="s">
        <v>196</v>
      </c>
      <c r="D215" s="145" t="s">
        <v>196</v>
      </c>
      <c r="E215" s="36" t="s">
        <v>368</v>
      </c>
      <c r="F215" s="38"/>
      <c r="G215" s="92"/>
      <c r="H215" s="89"/>
      <c r="I215" s="89"/>
      <c r="J215" s="92">
        <f t="shared" si="31"/>
        <v>50098</v>
      </c>
      <c r="K215" s="89">
        <f>K217</f>
        <v>50098</v>
      </c>
      <c r="L215" s="89"/>
      <c r="M215" s="91">
        <f t="shared" si="25"/>
        <v>50000</v>
      </c>
      <c r="N215" s="89">
        <f>N217</f>
        <v>50000</v>
      </c>
      <c r="O215" s="91"/>
      <c r="P215" s="91">
        <f t="shared" si="26"/>
        <v>-98</v>
      </c>
      <c r="Q215" s="91">
        <f t="shared" si="27"/>
        <v>-98</v>
      </c>
      <c r="R215" s="91">
        <f t="shared" si="28"/>
        <v>0</v>
      </c>
      <c r="S215" s="91">
        <f t="shared" si="29"/>
        <v>50000</v>
      </c>
      <c r="T215" s="94">
        <f>T217</f>
        <v>50000</v>
      </c>
      <c r="U215" s="94"/>
      <c r="V215" s="93">
        <f t="shared" si="30"/>
        <v>80000</v>
      </c>
      <c r="W215" s="94">
        <f>W217</f>
        <v>80000</v>
      </c>
      <c r="X215" s="93"/>
    </row>
    <row r="216" spans="1:24" ht="16.5" customHeight="1">
      <c r="A216" s="24"/>
      <c r="B216" s="26"/>
      <c r="C216" s="26"/>
      <c r="D216" s="149"/>
      <c r="E216" s="150" t="s">
        <v>5</v>
      </c>
      <c r="F216" s="149"/>
      <c r="G216" s="92"/>
      <c r="H216" s="91"/>
      <c r="I216" s="91"/>
      <c r="J216" s="92"/>
      <c r="K216" s="91"/>
      <c r="L216" s="91"/>
      <c r="M216" s="91"/>
      <c r="N216" s="89"/>
      <c r="O216" s="91"/>
      <c r="P216" s="91"/>
      <c r="Q216" s="91"/>
      <c r="R216" s="91"/>
      <c r="S216" s="91"/>
      <c r="T216" s="94"/>
      <c r="U216" s="94"/>
      <c r="V216" s="93"/>
      <c r="W216" s="94"/>
      <c r="X216" s="93"/>
    </row>
    <row r="217" spans="1:24" s="114" customFormat="1" ht="30.75" customHeight="1">
      <c r="A217" s="12" t="s">
        <v>369</v>
      </c>
      <c r="B217" s="14" t="s">
        <v>367</v>
      </c>
      <c r="C217" s="14" t="s">
        <v>199</v>
      </c>
      <c r="D217" s="145" t="s">
        <v>196</v>
      </c>
      <c r="E217" s="36" t="s">
        <v>370</v>
      </c>
      <c r="F217" s="38"/>
      <c r="G217" s="92"/>
      <c r="H217" s="89"/>
      <c r="I217" s="89"/>
      <c r="J217" s="92">
        <f t="shared" si="31"/>
        <v>50098</v>
      </c>
      <c r="K217" s="89">
        <f>K221</f>
        <v>50098</v>
      </c>
      <c r="L217" s="89"/>
      <c r="M217" s="91">
        <f t="shared" si="25"/>
        <v>50000</v>
      </c>
      <c r="N217" s="89">
        <f>N221</f>
        <v>50000</v>
      </c>
      <c r="O217" s="91"/>
      <c r="P217" s="91">
        <f t="shared" si="26"/>
        <v>-98</v>
      </c>
      <c r="Q217" s="91">
        <f t="shared" si="27"/>
        <v>-98</v>
      </c>
      <c r="R217" s="91">
        <f t="shared" si="28"/>
        <v>0</v>
      </c>
      <c r="S217" s="91">
        <f t="shared" si="29"/>
        <v>50000</v>
      </c>
      <c r="T217" s="94">
        <f>T221</f>
        <v>50000</v>
      </c>
      <c r="U217" s="94"/>
      <c r="V217" s="93">
        <f t="shared" si="30"/>
        <v>80000</v>
      </c>
      <c r="W217" s="94">
        <f>W221</f>
        <v>80000</v>
      </c>
      <c r="X217" s="93"/>
    </row>
    <row r="218" spans="1:24" ht="22.5" customHeight="1">
      <c r="A218" s="24"/>
      <c r="B218" s="26"/>
      <c r="C218" s="26"/>
      <c r="D218" s="149"/>
      <c r="E218" s="150" t="s">
        <v>201</v>
      </c>
      <c r="F218" s="149"/>
      <c r="G218" s="92"/>
      <c r="H218" s="91"/>
      <c r="I218" s="91"/>
      <c r="J218" s="92"/>
      <c r="K218" s="91"/>
      <c r="L218" s="91"/>
      <c r="M218" s="91"/>
      <c r="N218" s="91"/>
      <c r="O218" s="91"/>
      <c r="P218" s="91"/>
      <c r="Q218" s="91"/>
      <c r="R218" s="91"/>
      <c r="S218" s="91"/>
      <c r="T218" s="93"/>
      <c r="U218" s="93"/>
      <c r="V218" s="93"/>
      <c r="W218" s="93"/>
      <c r="X218" s="93"/>
    </row>
    <row r="219" spans="1:24" ht="18.75" customHeight="1">
      <c r="A219" s="146" t="s">
        <v>371</v>
      </c>
      <c r="B219" s="147" t="s">
        <v>367</v>
      </c>
      <c r="C219" s="147" t="s">
        <v>199</v>
      </c>
      <c r="D219" s="147" t="s">
        <v>223</v>
      </c>
      <c r="E219" s="150" t="s">
        <v>372</v>
      </c>
      <c r="F219" s="149"/>
      <c r="G219" s="92"/>
      <c r="H219" s="91"/>
      <c r="I219" s="91"/>
      <c r="J219" s="92"/>
      <c r="K219" s="91"/>
      <c r="L219" s="91"/>
      <c r="M219" s="91"/>
      <c r="N219" s="91"/>
      <c r="O219" s="91"/>
      <c r="P219" s="91"/>
      <c r="Q219" s="91"/>
      <c r="R219" s="91"/>
      <c r="S219" s="91"/>
      <c r="T219" s="93"/>
      <c r="U219" s="93"/>
      <c r="V219" s="93"/>
      <c r="W219" s="93"/>
      <c r="X219" s="93"/>
    </row>
    <row r="220" spans="1:24" ht="18.75" customHeight="1">
      <c r="A220" s="24"/>
      <c r="B220" s="26"/>
      <c r="C220" s="26"/>
      <c r="D220" s="149"/>
      <c r="E220" s="150" t="s">
        <v>5</v>
      </c>
      <c r="F220" s="149"/>
      <c r="G220" s="92"/>
      <c r="H220" s="91"/>
      <c r="I220" s="91"/>
      <c r="J220" s="92"/>
      <c r="K220" s="91"/>
      <c r="L220" s="91"/>
      <c r="M220" s="91"/>
      <c r="N220" s="91"/>
      <c r="O220" s="91"/>
      <c r="P220" s="91"/>
      <c r="Q220" s="91"/>
      <c r="R220" s="91"/>
      <c r="S220" s="91"/>
      <c r="T220" s="93"/>
      <c r="U220" s="93"/>
      <c r="V220" s="93"/>
      <c r="W220" s="93"/>
      <c r="X220" s="93"/>
    </row>
    <row r="221" spans="1:24" ht="18.75" customHeight="1">
      <c r="A221" s="24"/>
      <c r="B221" s="26"/>
      <c r="C221" s="26"/>
      <c r="D221" s="149"/>
      <c r="E221" s="150" t="s">
        <v>512</v>
      </c>
      <c r="F221" s="149" t="s">
        <v>513</v>
      </c>
      <c r="G221" s="92"/>
      <c r="H221" s="91"/>
      <c r="I221" s="91"/>
      <c r="J221" s="92">
        <f t="shared" si="31"/>
        <v>50098</v>
      </c>
      <c r="K221" s="91">
        <v>50098</v>
      </c>
      <c r="L221" s="91"/>
      <c r="M221" s="91">
        <f t="shared" si="25"/>
        <v>50000</v>
      </c>
      <c r="N221" s="91">
        <v>50000</v>
      </c>
      <c r="O221" s="91"/>
      <c r="P221" s="91">
        <f t="shared" si="26"/>
        <v>-98</v>
      </c>
      <c r="Q221" s="91">
        <f t="shared" si="27"/>
        <v>-98</v>
      </c>
      <c r="R221" s="91">
        <f t="shared" si="28"/>
        <v>0</v>
      </c>
      <c r="S221" s="91">
        <f t="shared" si="29"/>
        <v>50000</v>
      </c>
      <c r="T221" s="93">
        <v>50000</v>
      </c>
      <c r="U221" s="93"/>
      <c r="V221" s="93">
        <f t="shared" si="30"/>
        <v>80000</v>
      </c>
      <c r="W221" s="93">
        <v>80000</v>
      </c>
      <c r="X221" s="93"/>
    </row>
    <row r="222" spans="1:24" ht="19.5" customHeight="1" thickBot="1">
      <c r="A222" s="122"/>
      <c r="B222" s="124"/>
      <c r="C222" s="124"/>
      <c r="D222" s="156"/>
      <c r="E222" s="157" t="s">
        <v>564</v>
      </c>
      <c r="F222" s="158" t="s">
        <v>378</v>
      </c>
      <c r="G222" s="159"/>
      <c r="H222" s="159"/>
      <c r="I222" s="159"/>
      <c r="J222" s="159"/>
      <c r="K222" s="159"/>
      <c r="L222" s="159"/>
      <c r="M222" s="159"/>
      <c r="N222" s="159"/>
      <c r="O222" s="91"/>
      <c r="P222" s="91"/>
      <c r="Q222" s="91"/>
      <c r="R222" s="159"/>
      <c r="S222" s="91">
        <f t="shared" si="29"/>
        <v>0</v>
      </c>
      <c r="T222" s="160"/>
      <c r="U222" s="160"/>
      <c r="V222" s="93">
        <f t="shared" si="30"/>
        <v>0</v>
      </c>
      <c r="W222" s="160"/>
      <c r="X222" s="160"/>
    </row>
    <row r="223" spans="22:24" ht="10.5">
      <c r="V223" s="100"/>
      <c r="W223" s="100"/>
      <c r="X223" s="100"/>
    </row>
    <row r="224" spans="22:24" ht="10.5">
      <c r="V224" s="100"/>
      <c r="W224" s="100"/>
      <c r="X224" s="100"/>
    </row>
    <row r="225" spans="22:24" ht="10.5">
      <c r="V225" s="100"/>
      <c r="W225" s="100"/>
      <c r="X225" s="100"/>
    </row>
  </sheetData>
  <sheetProtection/>
  <mergeCells count="27">
    <mergeCell ref="C6:C8"/>
    <mergeCell ref="F6:F8"/>
    <mergeCell ref="W2:X2"/>
    <mergeCell ref="S6:U6"/>
    <mergeCell ref="V6:X6"/>
    <mergeCell ref="G6:I6"/>
    <mergeCell ref="J6:L6"/>
    <mergeCell ref="A4:X4"/>
    <mergeCell ref="E6:E8"/>
    <mergeCell ref="A6:A8"/>
    <mergeCell ref="B6:B8"/>
    <mergeCell ref="D6:D8"/>
    <mergeCell ref="P6:R6"/>
    <mergeCell ref="P7:P8"/>
    <mergeCell ref="M6:O6"/>
    <mergeCell ref="N7:O7"/>
    <mergeCell ref="G7:G8"/>
    <mergeCell ref="H7:I7"/>
    <mergeCell ref="J7:J8"/>
    <mergeCell ref="K7:L7"/>
    <mergeCell ref="M7:M8"/>
    <mergeCell ref="W1:X1"/>
    <mergeCell ref="W7:X7"/>
    <mergeCell ref="S7:S8"/>
    <mergeCell ref="T7:U7"/>
    <mergeCell ref="V7:V8"/>
    <mergeCell ref="Q7:R7"/>
  </mergeCells>
  <printOptions/>
  <pageMargins left="0.25" right="0.25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KOMP2</cp:lastModifiedBy>
  <cp:lastPrinted>2022-10-05T07:33:19Z</cp:lastPrinted>
  <dcterms:created xsi:type="dcterms:W3CDTF">2022-06-16T10:33:45Z</dcterms:created>
  <dcterms:modified xsi:type="dcterms:W3CDTF">2022-12-20T06:56:17Z</dcterms:modified>
  <cp:category/>
  <cp:version/>
  <cp:contentType/>
  <cp:contentStatus/>
</cp:coreProperties>
</file>