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20" tabRatio="604" activeTab="0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  <sheet name="8" sheetId="7" r:id="rId7"/>
  </sheets>
  <definedNames/>
  <calcPr fullCalcOnLoad="1"/>
</workbook>
</file>

<file path=xl/sharedStrings.xml><?xml version="1.0" encoding="utf-8"?>
<sst xmlns="http://schemas.openxmlformats.org/spreadsheetml/2006/main" count="2029" uniqueCount="675">
  <si>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</si>
  <si>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</si>
  <si>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</si>
  <si>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</si>
  <si>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</si>
  <si>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</si>
  <si>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</si>
  <si>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</si>
  <si>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</si>
  <si>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</si>
  <si>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</si>
  <si>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</si>
  <si>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</si>
  <si>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</si>
  <si>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</si>
  <si>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</si>
  <si>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</si>
  <si>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</si>
  <si>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</si>
  <si>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</si>
  <si>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</si>
  <si>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</si>
  <si>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</si>
  <si>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</si>
  <si>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</si>
  <si>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</si>
  <si>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</si>
  <si>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</si>
  <si>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</si>
  <si>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</si>
  <si>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</si>
  <si>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</si>
  <si>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</si>
  <si>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</si>
  <si>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</si>
  <si>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</si>
  <si>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</si>
  <si>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</si>
  <si>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</si>
  <si>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</si>
  <si>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</si>
  <si>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</si>
  <si>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</si>
  <si>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</si>
  <si>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</si>
  <si>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</si>
  <si>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</si>
  <si>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</si>
  <si>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</si>
  <si>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</si>
  <si>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</si>
  <si>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</si>
  <si>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</si>
  <si>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</si>
  <si>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</si>
  <si>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</si>
  <si>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</si>
  <si>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</si>
  <si>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</si>
  <si>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</si>
  <si>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</si>
  <si>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</si>
  <si>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</si>
  <si>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</si>
  <si>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</si>
  <si>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</si>
  <si>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</si>
  <si>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</si>
  <si>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</si>
  <si>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</si>
  <si>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</si>
  <si>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</si>
  <si>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</si>
  <si>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</si>
  <si>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</si>
  <si>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</si>
  <si>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</si>
  <si>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</si>
  <si>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</si>
  <si>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</si>
  <si>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</si>
  <si>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</si>
  <si>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</si>
  <si>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</si>
  <si>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</si>
  <si>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</si>
  <si>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</si>
  <si>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</si>
  <si>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</si>
  <si>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</si>
  <si>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</si>
  <si>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</si>
  <si>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</si>
  <si>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</si>
  <si>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</si>
  <si>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</si>
  <si>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</si>
  <si>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</si>
  <si>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</si>
  <si>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</si>
  <si>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</si>
  <si>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</si>
  <si>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</si>
  <si>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</si>
  <si>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</si>
  <si>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</si>
  <si>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</si>
  <si>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</si>
  <si>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</si>
  <si>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</si>
  <si>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</si>
  <si>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</si>
  <si>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</si>
  <si>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</si>
  <si>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</si>
  <si>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</si>
  <si>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</si>
  <si>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</si>
  <si>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</si>
  <si>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</si>
  <si>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</si>
  <si>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</si>
  <si>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</si>
  <si>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</si>
  <si>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</si>
  <si>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</si>
  <si>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</si>
  <si>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</si>
  <si>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</si>
  <si>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</si>
  <si>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</si>
  <si>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</si>
  <si>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</si>
  <si>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</si>
  <si>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</si>
  <si>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</si>
  <si>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</si>
  <si>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</si>
  <si>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</si>
  <si>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</si>
  <si>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</si>
  <si>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</si>
  <si>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</si>
  <si>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</si>
  <si>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</si>
  <si>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</si>
  <si>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</si>
  <si>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</si>
  <si>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</si>
  <si>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</si>
  <si>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</si>
  <si>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</si>
  <si>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</si>
  <si>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</si>
  <si>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</si>
  <si>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</si>
  <si>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</si>
  <si>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</si>
  <si>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</si>
  <si>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3.6 Øáõïù»ñ ïáõÛÅ»ñÇó, ïáõ·³ÝùÝ»ñÇó      (ïáÕ 1361 + ïáÕ 1362)                        ³Û¹ ÃíáõÙ`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</si>
  <si>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</si>
  <si>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</si>
  <si>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</si>
  <si>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</si>
  <si>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</si>
  <si>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</si>
  <si>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</si>
  <si>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</si>
  <si>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</si>
  <si>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</si>
  <si>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</si>
  <si>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</si>
  <si>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</si>
  <si>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</si>
  <si>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</si>
  <si>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</si>
  <si>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</si>
  <si>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</si>
  <si>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</si>
  <si>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</si>
  <si>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</si>
  <si>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</si>
  <si>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</si>
  <si>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</si>
  <si>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2023 թվական </t>
  </si>
  <si>
    <t xml:space="preserve">2024 թվական </t>
  </si>
  <si>
    <t xml:space="preserve">2025 թվական </t>
  </si>
  <si>
    <t>3.6 Øáõïù»ñ ïáõÛÅ»ñÇó, ïáõ·³ÝùÝ»ñÇó      (ïáÕ 1361 + ïáÕ 1362)
³Û¹ ÃíáõÙ`</t>
  </si>
  <si>
    <t xml:space="preserve">Ð³í»Éí³Í  N 2 </t>
  </si>
  <si>
    <t>Պատասխանատու ստորաբաժանումներ</t>
  </si>
  <si>
    <t>´³ÅÇÝ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</si>
  <si>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</si>
  <si>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</si>
  <si>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</si>
  <si>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</si>
  <si>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</si>
  <si>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</si>
  <si>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</si>
  <si>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</si>
  <si>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</si>
  <si>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</si>
  <si>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</si>
  <si>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</si>
  <si>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</si>
  <si>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</si>
  <si>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2113</t>
  </si>
  <si>
    <t>3</t>
  </si>
  <si>
    <t>²ñï³ùÇÝ Ñ³ñ³µ»ñáõÃÛáõÝÝ»ñ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</si>
  <si>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</si>
  <si>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</si>
  <si>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</si>
  <si>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</si>
  <si>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2150</t>
  </si>
  <si>
    <t>5</t>
  </si>
  <si>
    <t>ÀÝ¹Ñ³Ýáõñ µÝáõÛÃÇ Ñ³Ýñ³ÛÇÝ Í³é³ÛáõÃÛáõÝÝ»ñÇ ·Íáí Ñ»ï³½áï³Ï³Ý ¨ Ý³Ë³·Í³ÛÇÝ ³ßË³ï³ÝùÝ»ñ</t>
  </si>
  <si>
    <t>2151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</si>
  <si>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</si>
  <si>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</si>
  <si>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</si>
  <si>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</si>
  <si>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</si>
  <si>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</si>
  <si>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</si>
  <si>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2220</t>
  </si>
  <si>
    <t>2</t>
  </si>
  <si>
    <t>ø³Õ³ù³óÇ³Ï³Ý å³ßïå³ÝáõÃÛáõÝ</t>
  </si>
  <si>
    <t>2221</t>
  </si>
  <si>
    <t>2250</t>
  </si>
  <si>
    <t>ä³ßïå³ÝáõÃÛáõÝ (³ÛÉ ¹³ë»ñÇÝ ãå³ïÏ³ÝáÕ)</t>
  </si>
  <si>
    <t>2251</t>
  </si>
  <si>
    <t>2400</t>
  </si>
  <si>
    <t>04</t>
  </si>
  <si>
    <t>îÜîºê²Î²Ü Ð²ð²´ºðàôÂÚàôÜÜºð</t>
  </si>
  <si>
    <t>2410</t>
  </si>
  <si>
    <t>ÀÝ¹Ñ³Ýáõñ µÝáõÛÃÇ ïÝï»ë³Ï³Ý, ³é¨ïñ³ÛÇÝ ¨ ³ßË³ï³ÝùÇ ·Íáí Ñ³ñ³µ»ñáõÃÛáõÝÝ»ñ</t>
  </si>
  <si>
    <t>2411</t>
  </si>
  <si>
    <t>ÀÝ¹Ñ³Ýáõñ µÝáõÛÃÇ ïÝï»ë³Ï³Ý ¨ ³é¨ïñ³ÛÇÝ  Ñ³ñ³µ»ñáõÃÛáõÝÝ»ñ</t>
  </si>
  <si>
    <t>2420</t>
  </si>
  <si>
    <t>¶ÛáõÕ³ïÝï»ëáõÃÛáõÝ, ³Ýï³é³ÛÇÝ ïÝï»ëáõÃÛáõÝ, ÓÏÝáñëáõÃÛáõÝ ¨ áñëáñ¹áõÃÛáõÝ</t>
  </si>
  <si>
    <t>2424</t>
  </si>
  <si>
    <t>4</t>
  </si>
  <si>
    <t>àéá·áõÙ</t>
  </si>
  <si>
    <t>2430</t>
  </si>
  <si>
    <t>ì³é»ÉÇù ¨ ¿Ý»ñ·»ïÇÏ³</t>
  </si>
  <si>
    <t>2435</t>
  </si>
  <si>
    <t>¾É»Ïïñ³¿Ý»ñ·Ç³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</si>
  <si>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</si>
  <si>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</si>
  <si>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</si>
  <si>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</si>
  <si>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</si>
  <si>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</si>
  <si>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2470</t>
  </si>
  <si>
    <t>7</t>
  </si>
  <si>
    <t>²ÛÉ µÝ³·³í³éÝ»ñ</t>
  </si>
  <si>
    <t>2473</t>
  </si>
  <si>
    <t>¼µáë³ßñçáõÃÛáõÝ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</si>
  <si>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</si>
  <si>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</si>
  <si>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</si>
  <si>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</si>
  <si>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</si>
  <si>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</si>
  <si>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</si>
  <si>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</si>
  <si>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</si>
  <si>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</si>
  <si>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2520</t>
  </si>
  <si>
    <t>Î»Õï³çñ»ñÇ Ñ»é³óáõÙ</t>
  </si>
  <si>
    <t>2521</t>
  </si>
  <si>
    <t>2530</t>
  </si>
  <si>
    <t>Þñç³Ï³ ÙÇç³í³ÛñÇ ³ÕïáïÙ³Ý ¹»Ù å³Ûù³ñ</t>
  </si>
  <si>
    <t>2531</t>
  </si>
  <si>
    <t>ú¹Ç ³ÕïáïÙ³Ý ¹»Ù å³Ûù³ñ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</si>
  <si>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</si>
  <si>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</si>
  <si>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</si>
  <si>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</si>
  <si>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</si>
  <si>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</si>
  <si>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</si>
  <si>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</si>
  <si>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2611</t>
  </si>
  <si>
    <t>2640</t>
  </si>
  <si>
    <t>öáÕáóÝ»ñÇ Éáõë³íáñáõÙ</t>
  </si>
  <si>
    <t>2641</t>
  </si>
  <si>
    <t>2650</t>
  </si>
  <si>
    <t>´Ý³Ï³ñ³Ý³ÛÇÝ ßÇÝ³ñ³ñáõÃÛ³Ý ¨ ÏáÙáõÝ³É Í³é³ÛáõÃÛáõÝÝ»ñÇ ·Íáí Ñ»ï³½áï³Ï³Ý ¨ Ý³Ë³·Í³ÛÇÝ ³ßË³ï³ÝùÝ»ñ</t>
  </si>
  <si>
    <t>2651</t>
  </si>
  <si>
    <t>2660</t>
  </si>
  <si>
    <t>´Ý³Ï³ñ³Ý³ÛÇÝ ßÇÝ³ñ³ñáõÃÛ³Ý ¨ ÏáÙáõÝ³É Í³é³ÛáõÃÛáõÝÝ»ñ  (³ÛÉ ¹³ë»ñÇÝ ãå³ïÏ³ÝáÕ)</t>
  </si>
  <si>
    <t>2661</t>
  </si>
  <si>
    <t>2700</t>
  </si>
  <si>
    <t>07</t>
  </si>
  <si>
    <t>²èàÔæ²ä²ÐàôÂÚàôÜ</t>
  </si>
  <si>
    <t>2710</t>
  </si>
  <si>
    <t>´ÅßÏ³Ï³Ý ³åñ³ÝùÝ»ñ, ë³ñù»ñ ¨ ë³ñù³íáñáõÙÝ»ñ</t>
  </si>
  <si>
    <t>2711</t>
  </si>
  <si>
    <t>¸»Õ³·áñÍ³Ï³Ý ³åñ³ÝùÝ»ñ</t>
  </si>
  <si>
    <t>2760</t>
  </si>
  <si>
    <t>²éáÕç³å³ÑáõÃÛáõÝ (³ÛÉ ¹³ë»ñÇÝ ãå³ïÏ³ÝáÕ)</t>
  </si>
  <si>
    <t>2761</t>
  </si>
  <si>
    <t>²éáÕç³å³Ñ³Ï³Ý Ñ³ñ³ÏÇó Í³é³ÛáõÃÛáõÝÝ»ñ ¨ Íñ³·ñ»ñ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</si>
  <si>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</si>
  <si>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</si>
  <si>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</si>
  <si>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</si>
  <si>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</si>
  <si>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</si>
  <si>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</si>
  <si>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</si>
  <si>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</si>
  <si>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</si>
  <si>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</si>
  <si>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</si>
  <si>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</si>
  <si>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</si>
  <si>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</si>
  <si>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</si>
  <si>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2825</t>
  </si>
  <si>
    <t>²ñí»ëï</t>
  </si>
  <si>
    <t>2827</t>
  </si>
  <si>
    <t>Ðáõß³ñÓ³ÝÝ»ñÇ ¨ Ùß³ÏáõÃ³ÛÇÝ ³ñÅ»ùÝ»ñÇ í»ñ³Ï³Ý·ÝáõÙ ¨ å³Ñå³ÝáõÙ</t>
  </si>
  <si>
    <t>2840</t>
  </si>
  <si>
    <t>ÎñáÝ³Ï³Ý ¨ Ñ³ë³ñ³Ï³Ï³Ý  ³ÛÉ Í³é³ÛáõÃÛáõÝÝ»ñ</t>
  </si>
  <si>
    <t>2841</t>
  </si>
  <si>
    <t>ºñÇï³ë³ñ¹³Ï³Ý Íñ³·ñ»ñ</t>
  </si>
  <si>
    <t>2843</t>
  </si>
  <si>
    <t>ÎñáÝ³Ï³Ý ¨ Ñ³ë³ñ³Ï³Ï³Ý ³ÛÉ Í³é³ÛáõÃÛáõÝÝ»ñ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</si>
  <si>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</si>
  <si>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</si>
  <si>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</si>
  <si>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</si>
  <si>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</si>
  <si>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</si>
  <si>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</si>
  <si>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2912</t>
  </si>
  <si>
    <t>î³ññ³Ï³Ý ÁÝ¹Ñ³Ýáõñ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</si>
  <si>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</si>
  <si>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</si>
  <si>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</si>
  <si>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</si>
  <si>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2922</t>
  </si>
  <si>
    <t>ØÇçÝ³Ï³ñ· (ÉñÇí)  ÁÝ¹Ñ³Ýáõñ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</si>
  <si>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</si>
  <si>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</si>
  <si>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</si>
  <si>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</si>
  <si>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2960</t>
  </si>
  <si>
    <t>ÎñÃáõÃÛ³ÝÁ ïñ³Ù³¹ñíáÕ ûÅ³Ý¹³Ï Í³é³ÛáõÃÛáõÝÝ»ñ</t>
  </si>
  <si>
    <t>2961</t>
  </si>
  <si>
    <t>3000</t>
  </si>
  <si>
    <t>10</t>
  </si>
  <si>
    <t>êàòÆ²È²Î²Ü ä²Þîä²ÜàôÂÚàôÜ</t>
  </si>
  <si>
    <t>3030</t>
  </si>
  <si>
    <t>Ð³ñ³½³ïÇÝ Ïáñóñ³Í ³ÝÓÇÝù</t>
  </si>
  <si>
    <t>3031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</si>
  <si>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</si>
  <si>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</si>
  <si>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</si>
  <si>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</si>
  <si>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</si>
  <si>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</si>
  <si>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3090</t>
  </si>
  <si>
    <t>êáóÇ³É³Ï³Ý å³ßïå³ÝáõÃÛáõÝ (³ÛÉ ¹³ë»ñÇÝ ãå³ïÏ³ÝáÕ)</t>
  </si>
  <si>
    <t>3092</t>
  </si>
  <si>
    <t>êáóÇ³É³Ï³Ý å³ßïå³ÝáõÃÛ³ÝÁ ïñ³Ù³¹ñíáÕ ûÅ³Ý¹³Ï Í³é³ÛáõÃÛáõÝÝ»ñ (³ÛÉ ¹³ë»ñÇÝ ãå³ïÏ³ÝáÕ)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</si>
  <si>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</si>
  <si>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</si>
  <si>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</si>
  <si>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</si>
  <si>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</si>
  <si>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</si>
  <si>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</si>
  <si>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</si>
  <si>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</si>
  <si>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4000</t>
  </si>
  <si>
    <t>4050</t>
  </si>
  <si>
    <t>². ÀÜÂ²òÆÎ Ì²Êêºð</t>
  </si>
  <si>
    <t>x</t>
  </si>
  <si>
    <t>4100</t>
  </si>
  <si>
    <t>1.1 ²ÞÊ²î²ÜøÆ ì²ðÒ²îðàôÂÚàôÜ</t>
  </si>
  <si>
    <t>4110</t>
  </si>
  <si>
    <t>¸ð²Øàì ìÖ²ðìàÔ ²ÞÊ²î²ì²ðÒºð ºì Ð²ìºÈ²ìÖ²ðÜºð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</si>
  <si>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</si>
  <si>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</si>
  <si>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</si>
  <si>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</si>
  <si>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4200</t>
  </si>
  <si>
    <t>1.2 Ì²è²ÚàôÂÚàôÜÜºðÆ  ºì   ²äð²ÜøÜºðÆ  Òºèø´ºðàôØ</t>
  </si>
  <si>
    <t>4210</t>
  </si>
  <si>
    <t>Þ²ðàôÜ²Î²Î²Ü Ì²Êêºð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</si>
  <si>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</si>
  <si>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</si>
  <si>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</si>
  <si>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</si>
  <si>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</si>
  <si>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</si>
  <si>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</si>
  <si>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</si>
  <si>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</si>
  <si>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</si>
  <si>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4220</t>
  </si>
  <si>
    <t>¶àðÌàôÔàôØÜºðÆ ºì Þðæ²¶²ÚàôÂÚàôÜÜºðÆ Ì²Êêºð</t>
  </si>
  <si>
    <t>4221</t>
  </si>
  <si>
    <t>- Ü»ñùÇÝ ·áñÍáõÕáõÙÝ»ñ</t>
  </si>
  <si>
    <t>4222</t>
  </si>
  <si>
    <t>- ²ñï³ë³ÑÙ³ÝÛ³Ý ·áñÍáõÕáõÙÝ»ñÇ ·Íáí Í³Ëë»ñ</t>
  </si>
  <si>
    <t>4230</t>
  </si>
  <si>
    <t>ä²ÚØ²Ü²¶ð²ÚÆÜ ²ÚÈ Ì²è²ÚàôÂÚàôÜÜºðÆ Òºèø ´ºðàôØ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</si>
  <si>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</si>
  <si>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</si>
  <si>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</si>
  <si>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</si>
  <si>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</si>
  <si>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</si>
  <si>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</si>
  <si>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</si>
  <si>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</si>
  <si>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</si>
  <si>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</si>
  <si>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Ü»ñÏ³Û³óáõóã³Ï³Ý Í³Ëë»ñ</t>
  </si>
  <si>
    <t>4238</t>
  </si>
  <si>
    <t>- ÀÝ¹Ñ³Ýáõñ µÝáõÛÃÇ ³ÛÉ Í³é³ÛáõÃÛáõÝÝ»ñ</t>
  </si>
  <si>
    <t>4239</t>
  </si>
  <si>
    <t>4240</t>
  </si>
  <si>
    <t>²ÚÈ Ø²êÜ²¶Æî²Î²Ü Ì²è²ÚàôÂÚàôÜÜºðÆ Òºèø ´ºðàôØ</t>
  </si>
  <si>
    <t>4241</t>
  </si>
  <si>
    <t>- Ø³ëÝ³·Çï³Ï³Ý Í³é³ÛáõÃÛáõÝÝ»ñ</t>
  </si>
  <si>
    <t>4250</t>
  </si>
  <si>
    <t>ÀÜÂ²òÆÎ Üàðà¶àôØ ºì ä²Ðä²ÜàôØ (Í³é³ÛáõÃÛáõÝÝ»ñ ¨ ÝÛáõÃ»ñ)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</si>
  <si>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</si>
  <si>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</si>
  <si>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</si>
  <si>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</si>
  <si>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4260</t>
  </si>
  <si>
    <t>ÜÚàôÂºð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</si>
  <si>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</si>
  <si>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</si>
  <si>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</si>
  <si>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</si>
  <si>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</si>
  <si>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</si>
  <si>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4268</t>
  </si>
  <si>
    <t>- Ð³ïáõÏ Ýå³ï³Ï³ÛÇÝ ³ÛÉ ÝÛáõÃ»ñ</t>
  </si>
  <si>
    <t>4269</t>
  </si>
  <si>
    <t>4300</t>
  </si>
  <si>
    <t>1.3 îàÎàê²ìÖ²ðÜºð</t>
  </si>
  <si>
    <t>4320</t>
  </si>
  <si>
    <t>²ðî²øÆÜ îàÎàê²ìÖ²ðÜºð</t>
  </si>
  <si>
    <t>4322</t>
  </si>
  <si>
    <t>- ²ñï³ùÇÝ í³ñÏ»ñÇ ·Íáí ïáÏáë³í×³ñÝ»ñ</t>
  </si>
  <si>
    <t>4422</t>
  </si>
  <si>
    <t>4400</t>
  </si>
  <si>
    <t>1.4 êàô´êÆ¸Æ²Üºð</t>
  </si>
  <si>
    <t>4410</t>
  </si>
  <si>
    <t>êàô´êÆ¸Æ²Üºð äºî²Î²Ü (Ð²Ø²ÚÜø²ÚÆÜ) Î²¼Ø²ÎºðäàôÂÚàôÜÜºðÆÜ</t>
  </si>
  <si>
    <t>4411</t>
  </si>
  <si>
    <t>- êáõµëÇ¹Ç³Ý»ñ áã ýÇÝ³Ýë³Ï³Ý å»ï³Ï³Ý (Ñ³Ù³ÛÝù³ÛÇÝ) Ï³½Ù³Ï»ñåáõÃÛáõÝÝ»ñÇÝ</t>
  </si>
  <si>
    <t>4511</t>
  </si>
  <si>
    <t>4420</t>
  </si>
  <si>
    <t>êàô´êÆ¸Æ²Üºð àâ äºî²Î²Ü (àâ Ð²Ø²ÚÜø²ÚÆÜ) Î²¼Ø²ÎºðäàôÂÚàôÜÜºðÆÜ</t>
  </si>
  <si>
    <t>4421</t>
  </si>
  <si>
    <t>- êáõµëÇ¹Ç³Ý»ñ áã  å»ï³Ï³Ý (áã Ñ³Ù³ÛÝù³ÛÇÝ) áã ýÇÝ³Ýë³Ï³Ý Ï³½Ù³Ï»ñåáõÃÛáõÝÝ»ñÇÝ</t>
  </si>
  <si>
    <t>4521</t>
  </si>
  <si>
    <t>4500</t>
  </si>
  <si>
    <t>1.5 ¸ð²Ø²ÞÜàðÐÜºð</t>
  </si>
  <si>
    <t>4530</t>
  </si>
  <si>
    <t>ÀÜÂ²òÆÎ ¸ð²Ø²ÞÜàðÐÜºð äºî²Î²Ü Ð²îì²ÌÆ ²ÚÈ Ø²Î²ð¸²ÎÜºðÆÜ</t>
  </si>
  <si>
    <t>4531</t>
  </si>
  <si>
    <t>- ÀÝÃ³óÇÏ ¹ñ³Ù³ßÝáñÑÝ»ñ å»ï³Ï³Ý ¨ Ñ³Ù³ÛÝùÝ»ñÇ  áã ³é¨ïñ³ÛÇÝ Ï³½Ù³Ï»ñåáõÃÛáõÝÝ»ñÇÝ</t>
  </si>
  <si>
    <t>4637</t>
  </si>
  <si>
    <t>4532</t>
  </si>
  <si>
    <t>- ÀÝÃ³óÇÏ ¹ñ³Ù³ßÝáñÑÝ»ñ å»ï³Ï³Ý ¨ Ñ³Ù³ÛÝù³ÛÇÝ  ³é¨ïñ³ÛÇÝ Ï³½Ù³Ï»ñåáõÃÛáõÝÝ»ñÇÝ</t>
  </si>
  <si>
    <t>4638</t>
  </si>
  <si>
    <t>4533</t>
  </si>
  <si>
    <t>- ²ÛÉ ÁÝÃ³óÇÏ ¹ñ³Ù³ßÝáñÑÝ»ñ</t>
  </si>
  <si>
    <t>4639</t>
  </si>
  <si>
    <t>4540</t>
  </si>
  <si>
    <t>Î²äÆî²È ¸ð²Ø²ÞÜàðÐÜºð äºî²Î²Ü Ð²îì²ÌÆ ²ÚÈ Ø²Î²ð¸²ÎÜºðÆÜ</t>
  </si>
  <si>
    <t>4543</t>
  </si>
  <si>
    <t>- ²ÛÉ Ï³åÇï³É ¹ñ³Ù³ßÝáñÑÝ»ñ</t>
  </si>
  <si>
    <t>4657</t>
  </si>
  <si>
    <t>4600</t>
  </si>
  <si>
    <t>1.6 êàòÆ²È²Î²Ü  Üä²êîÜºð ºì ÎºÜê²ÂàÞ²ÎÜºð</t>
  </si>
  <si>
    <t>4630</t>
  </si>
  <si>
    <t>êàòÆ²È²Î²Ü ú¶ÜàôÂÚ²Ü ¸ð²Ø²Î²Ü ²ðî²Ð²ÚîàôÂÚ²Ø´  Üä²êîÜºð  ´ÚàôæºÆò)</t>
  </si>
  <si>
    <t>4633</t>
  </si>
  <si>
    <t>- ´Ý³Ï³ñ³Ý³ÛÇÝ Ýå³ëïÝ»ñ µÛáõç»Çó</t>
  </si>
  <si>
    <t>4728</t>
  </si>
  <si>
    <t>4634</t>
  </si>
  <si>
    <t>- ²ÛÉ Ýå³ëïÝ»ñ µÛáõç»Çó</t>
  </si>
  <si>
    <t>4729</t>
  </si>
  <si>
    <t>4700</t>
  </si>
  <si>
    <t>1.7 ²ÚÈ  Ì²Êêºð</t>
  </si>
  <si>
    <t>4710</t>
  </si>
  <si>
    <t>ÜìÆð²îìàôÂÚàôÜÜºð àâ Î²è²ì²ð²Î²Ü  (Ð²ê²ð²Î²Î²Ü) Î²¼Ø²ÎºðäàôÂÚàôÜÜºðÆÜ</t>
  </si>
  <si>
    <t>4712</t>
  </si>
  <si>
    <t>- ÜíÇñ³ïíáõÃÛáõÝÝ»ñ ³ÛÉ ß³ÑáõÛÃ ãÑ»ï³åÝ¹áÕ Ï³½Ù³Ï»ñåáõÃÛáõÝÝ»ñÇÝ</t>
  </si>
  <si>
    <t>4819</t>
  </si>
  <si>
    <t>4720</t>
  </si>
  <si>
    <t>Ð²ðÎºð, ä²ðî²¸Æð ìÖ²ðÜºð ºì îàôÚÄºð, àðàÜø Î²è²ì²ðØ²Ü î²ð´ºð Ø²Î²ð¸²ÎÜºðÆ ÎàÔØÆò ÎÆð²èìàôØ ºÜ ØÆØÚ²Üò ÜÎ²îØ²Ø´</t>
  </si>
  <si>
    <t>4723</t>
  </si>
  <si>
    <t>- ä³ñï³¹Çñ í×³ñÝ»ñ</t>
  </si>
  <si>
    <t>4823</t>
  </si>
  <si>
    <t>4760</t>
  </si>
  <si>
    <t>²ÚÈ Ì²Êêºð</t>
  </si>
  <si>
    <t>4761</t>
  </si>
  <si>
    <t>- ²ÛÉ Í³Ëë»ñ</t>
  </si>
  <si>
    <t>4861</t>
  </si>
  <si>
    <t>4770</t>
  </si>
  <si>
    <t>ä²Ðàôêî²ÚÆÜ ØÆæàòÜºð</t>
  </si>
  <si>
    <t>4771</t>
  </si>
  <si>
    <t>- ä³Ñáõëï³ÛÇÝ ÙÇçáóÝ»ñ</t>
  </si>
  <si>
    <t>4891</t>
  </si>
  <si>
    <t>4772</t>
  </si>
  <si>
    <t>³Û¹ ÃíáõÙ` Ñ³Ù³ÛÝùÇ µÛáõç»Ç í³ñã³Ï³Ý Ù³ëÇ å³Ñáõëï³ÛÇÝ ýáÝ¹Çó ýáÝ¹³ÛÇÝ Ù³ë Ï³ï³ñíáÕ Ñ³ïÏ³óáõÙÝ»ñÁ</t>
  </si>
  <si>
    <t>5000</t>
  </si>
  <si>
    <t>´. àâ üÆÜ²Üê²Î²Ü ²ÎîÆìÜºðÆ ¶Ìàì Ì²Êêºð</t>
  </si>
  <si>
    <t>5100</t>
  </si>
  <si>
    <t>1.1 ÐÆØÜ²Î²Ü ØÆæàòÜºð</t>
  </si>
  <si>
    <t>5110</t>
  </si>
  <si>
    <t>ÞºÜøºð ºì ÞÆÜàôÂÚàôÜÜºð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</si>
  <si>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</si>
  <si>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</si>
  <si>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</si>
  <si>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</si>
  <si>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5120</t>
  </si>
  <si>
    <t>ØºøºÜ²Üºð  ºì  ê²ðø²ìàðàôØÜºð</t>
  </si>
  <si>
    <t>5121</t>
  </si>
  <si>
    <t>- îñ³Ýëåáñï³ÛÇÝ ë³ñù³íáñáõÙÝ»ñ</t>
  </si>
  <si>
    <t>5122</t>
  </si>
  <si>
    <t>- ì³ñã³Ï³Ý ë³ñù³íáñáõÙÝ»ñ</t>
  </si>
  <si>
    <t>5123</t>
  </si>
  <si>
    <t>- ²ÛÉ Ù»ù»Ý³Ý»ñ ¨ ë³ñù³íáñáõÙÝ»ñ</t>
  </si>
  <si>
    <t>5129</t>
  </si>
  <si>
    <t>5130</t>
  </si>
  <si>
    <t>²ÚÈ ÐÆØÜ²Î²Ü ØÆæàòÜºð</t>
  </si>
  <si>
    <t>5132</t>
  </si>
  <si>
    <t>- àã ÝÛáõÃ³Ï³Ý ÑÇÙÝ³Ï³Ý ÙÇçáóÝ»ñ</t>
  </si>
  <si>
    <t>5134</t>
  </si>
  <si>
    <t>- Ü³Ë³·Í³Ñ»ï³½áï³Ï³Ý Í³Ëë»ñ</t>
  </si>
  <si>
    <t>6000</t>
  </si>
  <si>
    <t>¶. àâ üÆÜ²Üê²Î²Ü ²ÎîÆìÜºðÆ Æð²òàôØÆò Øàôîøºð</t>
  </si>
  <si>
    <t>6100</t>
  </si>
  <si>
    <t>ÐÆØÜ²Î²Ü ØÆæàòÜºðÆ Æð²òàôØÆò Øàôîøºð</t>
  </si>
  <si>
    <t>6110</t>
  </si>
  <si>
    <t>²ÜÞ²ðÄ ¶àôÚøÆ Æð²òàôØÆò Øàôîøºð</t>
  </si>
  <si>
    <t>8111</t>
  </si>
  <si>
    <t>6120</t>
  </si>
  <si>
    <t>Þ²ðÄ²Î²Ü ¶àôÚøÆ Æð²òàôØÆò Øàôîøºð</t>
  </si>
  <si>
    <t>8121</t>
  </si>
  <si>
    <t>6400</t>
  </si>
  <si>
    <t>â²ðî²¸ðì²Ì ²ÎîÆìÜºðÆ Æð²òàôØÆò Øàôîøºð</t>
  </si>
  <si>
    <t>6410</t>
  </si>
  <si>
    <t>ÐàÔÆ Æð²òàôØÆò Øàôîøºð</t>
  </si>
  <si>
    <t>8411</t>
  </si>
  <si>
    <t>8000</t>
  </si>
  <si>
    <t>ÀÜ¸²ØºÜÀ Ð²ìºÈàôð¸À Î²Ø ¸ºüÆòÆîÀ (ä²Î²êàôð¸À)</t>
  </si>
  <si>
    <t>8010</t>
  </si>
  <si>
    <t>ÀÜ¸²ØºÜÀ`</t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</si>
  <si>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</si>
  <si>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</si>
  <si>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</si>
  <si>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</si>
  <si>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</si>
  <si>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</si>
  <si>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</si>
  <si>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</si>
  <si>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</si>
  <si>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</si>
  <si>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</si>
  <si>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</si>
  <si>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</si>
  <si>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</si>
  <si>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</si>
  <si>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2.1. ´³ÅÝ»ïáÙë»ñ ¨ Ï³åÇï³ÉáõÙ ³ÛÉ Ù³ëÝ³ÏóáõÃÛáõÝ</t>
  </si>
  <si>
    <t>8164</t>
  </si>
  <si>
    <t>´³ÅÝ»ïáÙë»ñÇ »í Ï³åÇï³ÉáõÙ ³ÛÉ Ù³ëÝ³ÏóáõÃÛ³Ý Ó»éù µ»ñáõÙ</t>
  </si>
  <si>
    <t>6213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</si>
  <si>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</si>
  <si>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</si>
  <si>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</si>
  <si>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</si>
  <si>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</si>
  <si>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</si>
  <si>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</si>
  <si>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</si>
  <si>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</si>
  <si>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</si>
  <si>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</si>
  <si>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</si>
  <si>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</si>
  <si>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</si>
  <si>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</si>
  <si>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</si>
  <si>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</si>
  <si>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Î³é³í³ñÙ³Ý Ù³ñÙÝÇ å³Ñå³ÝáõÙ</t>
  </si>
  <si>
    <t>1. ¸ÇÙáõÙÝ»ñ, Ñ³Ûó³¹ÇÙáõÙÝ»ñ, ¹³ï³ñ³ÝÇ áñáßáõÙÝ»ñÇ ¨ í×ÇéÝ»ñÇ ¹»Ù í»ñ³ùÝÝÇã ¨ í×é³µ»Ï µáÕáùÝ»ñ Ý»ñÏ³Û³óÝ»ÉÇë ë³ÑÙ³Ýí³Í í×³ñáõÙÝ»ñ</t>
  </si>
  <si>
    <t>2. ¶áõÛùÇ ÝÏ³ïÙ³Ùµ Çñ³íáõÝùÝ»ñÇ ·ñ³ÝóÙ³Ý, ·Ý³Ñ³ïÙ³Ý  ¨ ï»Õ»Ï³ïíáõÃÛ³Ý ïñ³Ù³¹ñÙ³Ý Ñ»ï Ï³åí³Í í×³ñáõÙÝ»ñ</t>
  </si>
  <si>
    <t>1. àéá·Ù³Ý ó³ÝóÇ Ï³éáõóáõÙ ¨ í»ñ³Ýáñá·áõÙ</t>
  </si>
  <si>
    <t>1. ²Õµ³Ñ³ÝáõÃÛáõÝ ¨ ë³ÝÇï³ñ³Ï³Ý Ù³ùñáõÙ</t>
  </si>
  <si>
    <t>1. Þ»Ýù»ñÇ ¨ ßÇÝáõÃÛáõÝÝ»ñÇ Ñ»ï³½áïÙ³Ý ³ßË³ï³ÝùÝ»ñ</t>
  </si>
  <si>
    <t>1. Ü³Ë³¹åñáó³Ï³Ý  áõëáõóáõÙ</t>
  </si>
  <si>
    <t>-Ð³ïÏ³óáõÙ å³Ñõëï³ÛÇÝ ýáÝ¹Çó ýáÝ¹³ÛÇÝ µÛáõç»</t>
  </si>
  <si>
    <t>Ð³í»Éí³Í  N 4</t>
  </si>
  <si>
    <t>Ð³í»Éí³Í  N 5</t>
  </si>
  <si>
    <t>Ð³í»Éí³Í  N 6</t>
  </si>
  <si>
    <t>Ð³í»Éí³Í  N 7</t>
  </si>
  <si>
    <t xml:space="preserve">Ð³í»Éí³Í  N 3 </t>
  </si>
  <si>
    <t>ՀՀ համայնքների միջնաժամկետ ծախսերի ծրագրի 2023-2025թթ. վարչական և ֆոնդային մասերի եկամուտները` ըստ ձևավորման աղբյուրների</t>
  </si>
  <si>
    <t>ՀՀ համայնքների 2023-2025թթ. միջնաժամկետ ծախսերի ծրագրի վարչական և ֆոնդային մասերի եկամուտների տարեկան մուտքերի հավաքագրումը` ըստ դրանց գանձման (ապահովման) համար պատասխանատու ստորաբաժանումների</t>
  </si>
  <si>
    <t>ՀՀ համայնքների 2023-2025թթ. միջնաժամկետ ծախսերի ծրագրի վարչական և ֆոնդային մասերի տարեկան հատկացումները` ըստ բյուջետային ծախսերի գործառական դասակարգման բաժինների, խմբերի և դասերի</t>
  </si>
  <si>
    <t>ՀՀ համայնքների 2023-2025թթ. միջնաժամկետ ծախսերի ծրագրի վարչական և ֆոնդային մասերի հատկացումների կատարումը` ըստ բյուջետային ծախսերի տնտեսագիտական դասակարգման հոդվածների</t>
  </si>
  <si>
    <t>ՀՀ համայնքների 2023-2025թթ.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</si>
  <si>
    <t>ՀՀ համայնքների 2023-2025թթ. միջնաժամկետ ծախսերի ծրագրերի հավելուրդը (դեֆիցիտը)</t>
  </si>
  <si>
    <t xml:space="preserve">ՀՀ համայնքների 2023-2025թթ. միջնաժամկետ ծախսերի ծրագրերի դեֆիցիտի (պակացուրդի) ֆինանսավորումը ըստ աղբյուրների                                                </t>
  </si>
  <si>
    <t>2021 փաստացի</t>
  </si>
  <si>
    <t xml:space="preserve">2022 հաստատված </t>
  </si>
  <si>
    <t xml:space="preserve"> 2023թ կանխատեսված և 2022թ. հաստատված բյուջեի տարբերություն</t>
  </si>
  <si>
    <t>Ծանոթություն</t>
  </si>
  <si>
    <t>2023թ կանխատեսված և 2022թ. հաստատված բյուջեի տարբերության վերաբերյալ հիմնավորումներ</t>
  </si>
  <si>
    <t xml:space="preserve"> </t>
  </si>
  <si>
    <t>Օրենքով սահմանված դեպքերում համայնքային հիմնարկների կողմից առանց տեղական տուրքի գանձման մատուցվող ծառայությունների</t>
  </si>
  <si>
    <t>Գյուղատնտեսություն</t>
  </si>
  <si>
    <t>Ջրամատակարարում</t>
  </si>
  <si>
    <t>Հանգիստ, մշակույթ և կրոն</t>
  </si>
  <si>
    <t>Բարձրագույն կրթություն</t>
  </si>
  <si>
    <t>Բարձրագույն մասնագիտական կրթություն</t>
  </si>
  <si>
    <t>Կրթություն</t>
  </si>
  <si>
    <t>Հասարակական կարգ, անվտանգություն և դատական գործունեություն</t>
  </si>
  <si>
    <t>այդ թվում՝</t>
  </si>
  <si>
    <t>Փրկարար ծառայություն</t>
  </si>
  <si>
    <t>Դատական գործունեություն և իրավական պաշտպանություն</t>
  </si>
  <si>
    <t>որից՝</t>
  </si>
  <si>
    <t>Դատարաններ</t>
  </si>
  <si>
    <t>Այլ վարձատրություններ</t>
  </si>
  <si>
    <t>Գործառնական և բանկային ծառայությունների ծախսեր</t>
  </si>
  <si>
    <t>Հուղարկավորության նպաստներ բյուջեից</t>
  </si>
  <si>
    <t>Կրթական, մշակութային  և սպորտային նպաստներ բյուջեից</t>
  </si>
  <si>
    <t>Բնական աղետներից առաջացած վնասվածքների կամ վնասների վերականգնում</t>
  </si>
  <si>
    <t>ԲՆԱԿԱՆ ԱՂԵՏՆԵՐԻՑ ԿԱՄ ԱՅԼ ԲՆԱԿԱՆ ՊԱՏՃԱՌՆԵՐՈՎ ԱՌԱՋԱՑԱԾ ՎՆԱՍՆԵՐԻ ԿԱՄ ՎՆԱՍՎԱԾՔՆԵՐԻ ՎԵՐԱԿԱՆԳՆՈՒՄ</t>
  </si>
  <si>
    <t>,</t>
  </si>
  <si>
    <t>ÀÝ¹Ñ³Ýáõñ µÝáõÛÃÇ ³ÛÉ Í³é³ÛáõÃÛáõÝÝ»ñ</t>
  </si>
  <si>
    <t>Կապիտալ դրամաշնորհներ պետական և համայնքների ոչ առևտրային կազմակերպություններին</t>
  </si>
  <si>
    <t>ԱՅԼ ՀԻՄՆԱԿԱՆ ՄԻՋՈՑՆԵՐԻ ԻՐԱՑՈՒՄԻՑ ՄՈՒՏՔԵՐ</t>
  </si>
  <si>
    <t>²ÛÉ í³ñÓ³ïñáõÃÛáõÝÝ»ñ</t>
  </si>
  <si>
    <t>¶áñÍ³éÝ³Ï³Ý ¨ µ³ÝÏ³ÛÇÝ Í³é³ÛáõÃÛáõÝÝ»ñÇ Í³Ëë»ñ</t>
  </si>
  <si>
    <t>ÀÝÃ³óÇÏ ¹ñ³Ù³ßÝáñÑÝ»ñ å»ï³Ï³Ý ¨ Ñ³Ù³ÛÝù³ÛÇÝ áã ³é¨ïñ³ÛÇÝ Ï³½Ù³Ï»ñåáõÃÛáõÝÝ»ñÇÝ</t>
  </si>
  <si>
    <t>ÎñÃ³Ï³Ý, Ùß³ÏáõÃ³ÛÇÝ  ¨ ëåáñï³ÛÇÝ Ýå³ëïÝ»ñ µÛáõç»Çó</t>
  </si>
  <si>
    <t xml:space="preserve"> ÜíÇñ³ïíáõÃÛáõÝÝ»ñ ³ÛÉ ß³ÑáõÛÃ ãÑ»ï³åÝ¹áÕ Ï³½Ù³Ï»ñåáõÃÛáõÝÝ»ñÇÝ</t>
  </si>
  <si>
    <t>-Þ»Ýù»ñÇ ¨ Ï³éáõÛóÝ»ñÇ ÁÝÃ³óÇÏ Ýáñá·áõÙ ¨ å³Ñå³ÝáõÙ</t>
  </si>
  <si>
    <t>Էներգետիկ ծառայություններ</t>
  </si>
  <si>
    <t>Ընդհանուր բնույթի այլ ծառայություններ</t>
  </si>
  <si>
    <t>Հատուկ նպատակային այլ նյութեր</t>
  </si>
  <si>
    <t>Ընթացիկ դրամաշնորհեր պետական և համայնքային ոչ առևտրային կազմակերպություններին</t>
  </si>
  <si>
    <t>Նվիրատվություններ այլ շահույթ չհետապնդող կազմակերպություններին</t>
  </si>
  <si>
    <t>Ներքին գործուղումներ</t>
  </si>
  <si>
    <t>Ð³ë³ñ³Ï³Ï³Ý Ï³ñ·, ³Ýíï³Ý·áõÃÛáõÝ ¨ ¹³ï³Ï³Ý ·áñÍáõÝ»áõÃÛáõÝ</t>
  </si>
  <si>
    <t>¸³ï³Ï³Ý ·áñÍáõÝ»áõÃÛáõÝ ¨ Çñ³í³Ï³Ý å³ßïå³ÝáõÃÛáõÝ</t>
  </si>
  <si>
    <t>¸³ï³ñ³ÝÝ»ñ</t>
  </si>
  <si>
    <t>1. ÊáÕáí³Ï³ß³ñ»ñÇ Ï³éáõóáõÙ ¨ í»ñ³Ï³éáõóáõÙ</t>
  </si>
  <si>
    <t>Այլ մեքենաներ և սարքավորումներ</t>
  </si>
  <si>
    <t>îñ³Ýëåáñï³ÛÇÝ ë³ñù³íáñáõÙÝ»ñ</t>
  </si>
  <si>
    <t xml:space="preserve"> Î³åÇï³É ¹ñ³Ù³ßÝáñÑÝ»ñ å»ï³Ï³Ý ¨ Ñ³Ù³ÛÝù³ÛÇÝ áã ³é¨ïñ³ÛÇÝ Ï³½Ù³Ï»ñåáõÃÛáõÝÝ»ñÇÝ</t>
  </si>
  <si>
    <t>4727</t>
  </si>
  <si>
    <t>4655</t>
  </si>
  <si>
    <t>´³ñÓñ³·ÛáõÝ ÏñÃáõÃÛáõÝ</t>
  </si>
  <si>
    <t>´³ñÓñ³·ÛáõÝ Ù³ëÝ³·Çï³Ï³Ý ÏñÃáõÃÛáõÝ</t>
  </si>
  <si>
    <t>²ÛÉ Ýå³ëïÝ»ñ µÛáõç»Çó</t>
  </si>
  <si>
    <t>ÐáõÕ³ñÏ³íáñáõÃÛ³Ý Ýå³ëïÝ»ñ µÛáõç»Çó</t>
  </si>
  <si>
    <t>Ð³Ý·Çëï, Ùß³ÏáõÛÃ ¨ ÏñáÝ</t>
  </si>
  <si>
    <t>ì³ñã³Ï³Ý ë³ñù³íáñáõÙÝ»ñ</t>
  </si>
  <si>
    <t>öñÏ³ñ³ñ Í³é³ÛáõÃÛáõÝ</t>
  </si>
  <si>
    <t>æñ³Ù³ï³Ï³ñ³ñáõÙ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</si>
</sst>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\$* #,##0_);_(\$* \(#,##0\);_(\$* &quot;-&quot;_);_(@_)"/>
    <numFmt numFmtId="185" formatCode="_(\$* #,##0.00_);_(\$* \(#,##0.00\);_(\$* &quot;-&quot;??_);_(@_)"/>
    <numFmt numFmtId="186" formatCode="#,##0.0\ ;\(#,##0.0\)"/>
    <numFmt numFmtId="187" formatCode="#,##0&quot;  &quot;;[Red]\-#,##0&quot;  &quot;"/>
    <numFmt numFmtId="188" formatCode="#,##0.00&quot;  &quot;;[Red]\-#,##0.00&quot;  &quot;"/>
    <numFmt numFmtId="189" formatCode="#,##0.0_);\(#,##0.0\)"/>
    <numFmt numFmtId="190" formatCode="_(* #,##0.0_);_(* \(#,##0.0\);_(* &quot;-&quot;??_);_(@_)"/>
    <numFmt numFmtId="191" formatCode="#,##0.0"/>
    <numFmt numFmtId="192" formatCode="#,##0.0&quot;  &quot;;\-#,##0.0&quot;  &quot;"/>
    <numFmt numFmtId="193" formatCode="0.0"/>
    <numFmt numFmtId="194" formatCode="0.000"/>
    <numFmt numFmtId="195" formatCode="#,##0.000"/>
  </numFmts>
  <fonts count="50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 Armenian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i/>
      <sz val="8"/>
      <name val="Arial LatArm"/>
      <family val="2"/>
    </font>
    <font>
      <b/>
      <u val="single"/>
      <sz val="8"/>
      <name val="Arial LatArm"/>
      <family val="2"/>
    </font>
    <font>
      <b/>
      <sz val="10"/>
      <name val="Arial LatArm"/>
      <family val="2"/>
    </font>
    <font>
      <b/>
      <i/>
      <sz val="10"/>
      <name val="Arial LatArm"/>
      <family val="2"/>
    </font>
    <font>
      <sz val="10"/>
      <name val="Arial LatArm"/>
      <family val="2"/>
    </font>
    <font>
      <i/>
      <sz val="10"/>
      <name val="Arial LatArm"/>
      <family val="2"/>
    </font>
    <font>
      <b/>
      <u val="single"/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179" fontId="4" fillId="0" borderId="0" applyFont="0" applyFill="0" applyBorder="0" applyAlignment="0" applyProtection="0"/>
    <xf numFmtId="0" fontId="4" fillId="0" borderId="0">
      <alignment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13" fontId="4" fillId="0" borderId="0" applyFont="0" applyFill="0" applyProtection="0">
      <alignment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8" fontId="4" fillId="0" borderId="0" applyFont="0" applyFill="0" applyProtection="0">
      <alignment/>
    </xf>
    <xf numFmtId="187" fontId="4" fillId="0" borderId="0" applyFont="0" applyFill="0" applyProtection="0">
      <alignment/>
    </xf>
    <xf numFmtId="0" fontId="49" fillId="31" borderId="0" applyNumberFormat="0" applyBorder="0" applyAlignment="0" applyProtection="0"/>
  </cellStyleXfs>
  <cellXfs count="205">
    <xf numFmtId="0" fontId="0" fillId="0" borderId="0" xfId="0" applyAlignment="1">
      <alignment/>
    </xf>
    <xf numFmtId="186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86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6" fontId="0" fillId="0" borderId="0" xfId="0" applyNumberFormat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186" fontId="7" fillId="0" borderId="11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left" vertical="center" wrapText="1"/>
    </xf>
    <xf numFmtId="186" fontId="6" fillId="0" borderId="11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186" fontId="6" fillId="0" borderId="0" xfId="0" applyNumberFormat="1" applyFont="1" applyAlignment="1">
      <alignment horizontal="right" vertical="top"/>
    </xf>
    <xf numFmtId="186" fontId="6" fillId="0" borderId="0" xfId="0" applyNumberFormat="1" applyFont="1" applyAlignment="1">
      <alignment horizontal="right" vertic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center" vertical="top"/>
    </xf>
    <xf numFmtId="186" fontId="6" fillId="0" borderId="0" xfId="0" applyNumberFormat="1" applyFont="1" applyAlignment="1">
      <alignment horizontal="center" vertical="top"/>
    </xf>
    <xf numFmtId="186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186" fontId="6" fillId="0" borderId="14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186" fontId="6" fillId="0" borderId="0" xfId="0" applyNumberFormat="1" applyFont="1" applyAlignment="1">
      <alignment horizontal="left" vertical="top" wrapText="1"/>
    </xf>
    <xf numFmtId="186" fontId="7" fillId="0" borderId="11" xfId="0" applyNumberFormat="1" applyFont="1" applyBorder="1" applyAlignment="1">
      <alignment horizontal="center" vertical="center" wrapText="1"/>
    </xf>
    <xf numFmtId="186" fontId="7" fillId="0" borderId="11" xfId="0" applyNumberFormat="1" applyFont="1" applyBorder="1" applyAlignment="1">
      <alignment horizontal="right" vertical="center" wrapText="1"/>
    </xf>
    <xf numFmtId="186" fontId="6" fillId="0" borderId="11" xfId="0" applyNumberFormat="1" applyFont="1" applyBorder="1" applyAlignment="1">
      <alignment horizontal="center" vertical="top"/>
    </xf>
    <xf numFmtId="186" fontId="6" fillId="0" borderId="11" xfId="0" applyNumberFormat="1" applyFont="1" applyBorder="1" applyAlignment="1">
      <alignment horizontal="left" vertical="top" wrapText="1"/>
    </xf>
    <xf numFmtId="186" fontId="9" fillId="0" borderId="11" xfId="0" applyNumberFormat="1" applyFont="1" applyBorder="1" applyAlignment="1">
      <alignment horizontal="left" vertical="center" wrapText="1"/>
    </xf>
    <xf numFmtId="186" fontId="9" fillId="0" borderId="11" xfId="0" applyNumberFormat="1" applyFont="1" applyBorder="1" applyAlignment="1">
      <alignment horizontal="right" vertical="center" wrapText="1"/>
    </xf>
    <xf numFmtId="186" fontId="6" fillId="0" borderId="11" xfId="0" applyNumberFormat="1" applyFont="1" applyBorder="1" applyAlignment="1">
      <alignment horizontal="left" vertical="center" wrapText="1"/>
    </xf>
    <xf numFmtId="186" fontId="9" fillId="0" borderId="11" xfId="0" applyNumberFormat="1" applyFont="1" applyBorder="1" applyAlignment="1">
      <alignment horizontal="center" vertical="center"/>
    </xf>
    <xf numFmtId="186" fontId="9" fillId="0" borderId="11" xfId="0" applyNumberFormat="1" applyFont="1" applyBorder="1" applyAlignment="1">
      <alignment horizontal="left" vertical="top" wrapText="1"/>
    </xf>
    <xf numFmtId="186" fontId="9" fillId="0" borderId="11" xfId="0" applyNumberFormat="1" applyFont="1" applyBorder="1" applyAlignment="1">
      <alignment horizontal="center" vertical="top"/>
    </xf>
    <xf numFmtId="186" fontId="9" fillId="0" borderId="11" xfId="0" applyNumberFormat="1" applyFont="1" applyBorder="1" applyAlignment="1">
      <alignment horizontal="right" vertical="top" wrapText="1"/>
    </xf>
    <xf numFmtId="186" fontId="6" fillId="0" borderId="14" xfId="0" applyNumberFormat="1" applyFont="1" applyBorder="1" applyAlignment="1">
      <alignment horizontal="center" vertical="top"/>
    </xf>
    <xf numFmtId="186" fontId="6" fillId="0" borderId="14" xfId="0" applyNumberFormat="1" applyFont="1" applyBorder="1" applyAlignment="1">
      <alignment horizontal="left" vertical="top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vertical="center"/>
    </xf>
    <xf numFmtId="186" fontId="8" fillId="0" borderId="0" xfId="0" applyNumberFormat="1" applyFont="1" applyAlignment="1">
      <alignment vertical="center"/>
    </xf>
    <xf numFmtId="186" fontId="8" fillId="0" borderId="0" xfId="0" applyNumberFormat="1" applyFont="1" applyAlignment="1">
      <alignment horizontal="right" vertical="center"/>
    </xf>
    <xf numFmtId="186" fontId="5" fillId="0" borderId="0" xfId="0" applyNumberFormat="1" applyFont="1" applyAlignment="1">
      <alignment vertical="center"/>
    </xf>
    <xf numFmtId="193" fontId="7" fillId="0" borderId="11" xfId="0" applyNumberFormat="1" applyFont="1" applyBorder="1" applyAlignment="1">
      <alignment horizontal="center" vertical="center"/>
    </xf>
    <xf numFmtId="193" fontId="6" fillId="0" borderId="11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86" fontId="0" fillId="0" borderId="0" xfId="0" applyNumberFormat="1" applyAlignment="1">
      <alignment horizontal="right" vertical="center"/>
    </xf>
    <xf numFmtId="18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NumberFormat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7" fillId="0" borderId="15" xfId="0" applyNumberFormat="1" applyFont="1" applyBorder="1" applyAlignment="1">
      <alignment horizontal="right" vertical="center"/>
    </xf>
    <xf numFmtId="2" fontId="6" fillId="0" borderId="15" xfId="0" applyNumberFormat="1" applyFont="1" applyBorder="1" applyAlignment="1">
      <alignment horizontal="right" vertical="center"/>
    </xf>
    <xf numFmtId="2" fontId="6" fillId="0" borderId="14" xfId="0" applyNumberFormat="1" applyFont="1" applyBorder="1" applyAlignment="1">
      <alignment horizontal="right" vertical="center"/>
    </xf>
    <xf numFmtId="2" fontId="6" fillId="0" borderId="20" xfId="0" applyNumberFormat="1" applyFont="1" applyBorder="1" applyAlignment="1">
      <alignment horizontal="right" vertical="center"/>
    </xf>
    <xf numFmtId="191" fontId="7" fillId="0" borderId="11" xfId="0" applyNumberFormat="1" applyFont="1" applyBorder="1" applyAlignment="1">
      <alignment horizontal="right" vertical="center"/>
    </xf>
    <xf numFmtId="191" fontId="6" fillId="0" borderId="11" xfId="0" applyNumberFormat="1" applyFont="1" applyBorder="1" applyAlignment="1">
      <alignment horizontal="right" vertical="center"/>
    </xf>
    <xf numFmtId="186" fontId="9" fillId="0" borderId="11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vertical="center"/>
    </xf>
    <xf numFmtId="2" fontId="6" fillId="0" borderId="11" xfId="0" applyNumberFormat="1" applyFont="1" applyBorder="1" applyAlignment="1">
      <alignment horizontal="center" vertical="top"/>
    </xf>
    <xf numFmtId="2" fontId="0" fillId="0" borderId="11" xfId="0" applyNumberFormat="1" applyBorder="1" applyAlignment="1">
      <alignment/>
    </xf>
    <xf numFmtId="193" fontId="6" fillId="0" borderId="11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top"/>
    </xf>
    <xf numFmtId="2" fontId="6" fillId="0" borderId="14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left" vertical="center" wrapText="1"/>
    </xf>
    <xf numFmtId="2" fontId="0" fillId="0" borderId="17" xfId="0" applyNumberFormat="1" applyBorder="1" applyAlignment="1">
      <alignment vertical="center"/>
    </xf>
    <xf numFmtId="2" fontId="0" fillId="0" borderId="17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 vertical="center"/>
    </xf>
    <xf numFmtId="2" fontId="0" fillId="0" borderId="22" xfId="0" applyNumberFormat="1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/>
    </xf>
    <xf numFmtId="3" fontId="7" fillId="0" borderId="11" xfId="0" applyNumberFormat="1" applyFont="1" applyBorder="1" applyAlignment="1">
      <alignment horizontal="right" vertical="center"/>
    </xf>
    <xf numFmtId="4" fontId="7" fillId="0" borderId="11" xfId="0" applyNumberFormat="1" applyFont="1" applyBorder="1" applyAlignment="1">
      <alignment horizontal="right" vertical="center"/>
    </xf>
    <xf numFmtId="2" fontId="12" fillId="0" borderId="11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right" vertical="center"/>
    </xf>
    <xf numFmtId="2" fontId="12" fillId="0" borderId="11" xfId="0" applyNumberFormat="1" applyFont="1" applyBorder="1" applyAlignment="1">
      <alignment horizontal="right" vertical="center"/>
    </xf>
    <xf numFmtId="191" fontId="13" fillId="0" borderId="11" xfId="0" applyNumberFormat="1" applyFont="1" applyBorder="1" applyAlignment="1">
      <alignment horizontal="right" vertical="center"/>
    </xf>
    <xf numFmtId="186" fontId="14" fillId="0" borderId="11" xfId="0" applyNumberFormat="1" applyFont="1" applyBorder="1" applyAlignment="1">
      <alignment horizontal="right" vertical="center"/>
    </xf>
    <xf numFmtId="186" fontId="13" fillId="0" borderId="11" xfId="0" applyNumberFormat="1" applyFont="1" applyBorder="1" applyAlignment="1">
      <alignment horizontal="right" vertical="center"/>
    </xf>
    <xf numFmtId="186" fontId="12" fillId="0" borderId="11" xfId="0" applyNumberFormat="1" applyFont="1" applyBorder="1" applyAlignment="1">
      <alignment horizontal="right" vertical="center"/>
    </xf>
    <xf numFmtId="186" fontId="13" fillId="0" borderId="15" xfId="0" applyNumberFormat="1" applyFont="1" applyBorder="1" applyAlignment="1">
      <alignment horizontal="right" vertical="center"/>
    </xf>
    <xf numFmtId="191" fontId="14" fillId="0" borderId="11" xfId="0" applyNumberFormat="1" applyFont="1" applyBorder="1" applyAlignment="1">
      <alignment horizontal="right" vertical="center"/>
    </xf>
    <xf numFmtId="2" fontId="14" fillId="0" borderId="11" xfId="0" applyNumberFormat="1" applyFont="1" applyBorder="1" applyAlignment="1">
      <alignment horizontal="left" vertical="center" wrapText="1"/>
    </xf>
    <xf numFmtId="2" fontId="14" fillId="0" borderId="11" xfId="0" applyNumberFormat="1" applyFont="1" applyBorder="1" applyAlignment="1">
      <alignment horizontal="right" vertical="center"/>
    </xf>
    <xf numFmtId="186" fontId="14" fillId="0" borderId="15" xfId="0" applyNumberFormat="1" applyFont="1" applyBorder="1" applyAlignment="1">
      <alignment horizontal="right" vertical="center"/>
    </xf>
    <xf numFmtId="2" fontId="13" fillId="0" borderId="11" xfId="0" applyNumberFormat="1" applyFont="1" applyBorder="1" applyAlignment="1">
      <alignment horizontal="center" vertical="center" wrapText="1"/>
    </xf>
    <xf numFmtId="186" fontId="12" fillId="0" borderId="15" xfId="0" applyNumberFormat="1" applyFont="1" applyBorder="1" applyAlignment="1">
      <alignment horizontal="right" vertical="center"/>
    </xf>
    <xf numFmtId="2" fontId="13" fillId="0" borderId="11" xfId="0" applyNumberFormat="1" applyFont="1" applyBorder="1" applyAlignment="1">
      <alignment horizontal="left" vertical="center" wrapText="1"/>
    </xf>
    <xf numFmtId="2" fontId="12" fillId="0" borderId="15" xfId="0" applyNumberFormat="1" applyFont="1" applyBorder="1" applyAlignment="1">
      <alignment horizontal="right" vertical="center"/>
    </xf>
    <xf numFmtId="2" fontId="13" fillId="0" borderId="15" xfId="0" applyNumberFormat="1" applyFont="1" applyBorder="1" applyAlignment="1">
      <alignment horizontal="right" vertical="center"/>
    </xf>
    <xf numFmtId="2" fontId="14" fillId="0" borderId="15" xfId="0" applyNumberFormat="1" applyFont="1" applyBorder="1" applyAlignment="1">
      <alignment horizontal="right" vertical="center"/>
    </xf>
    <xf numFmtId="2" fontId="15" fillId="0" borderId="11" xfId="0" applyNumberFormat="1" applyFont="1" applyBorder="1" applyAlignment="1">
      <alignment horizontal="right" vertical="center"/>
    </xf>
    <xf numFmtId="186" fontId="15" fillId="0" borderId="11" xfId="0" applyNumberFormat="1" applyFont="1" applyBorder="1" applyAlignment="1">
      <alignment horizontal="right" vertical="center"/>
    </xf>
    <xf numFmtId="2" fontId="15" fillId="0" borderId="15" xfId="0" applyNumberFormat="1" applyFont="1" applyBorder="1" applyAlignment="1">
      <alignment horizontal="right" vertical="center"/>
    </xf>
    <xf numFmtId="2" fontId="16" fillId="0" borderId="11" xfId="0" applyNumberFormat="1" applyFont="1" applyBorder="1" applyAlignment="1">
      <alignment horizontal="right" vertical="center"/>
    </xf>
    <xf numFmtId="191" fontId="12" fillId="0" borderId="11" xfId="0" applyNumberFormat="1" applyFont="1" applyBorder="1" applyAlignment="1">
      <alignment horizontal="right" vertical="center"/>
    </xf>
    <xf numFmtId="2" fontId="12" fillId="0" borderId="11" xfId="0" applyNumberFormat="1" applyFont="1" applyBorder="1" applyAlignment="1">
      <alignment horizontal="left" vertical="center" wrapText="1"/>
    </xf>
    <xf numFmtId="2" fontId="14" fillId="0" borderId="14" xfId="0" applyNumberFormat="1" applyFont="1" applyBorder="1" applyAlignment="1">
      <alignment horizontal="left" vertical="center" wrapText="1"/>
    </xf>
    <xf numFmtId="2" fontId="14" fillId="0" borderId="14" xfId="0" applyNumberFormat="1" applyFont="1" applyBorder="1" applyAlignment="1">
      <alignment horizontal="right" vertical="center"/>
    </xf>
    <xf numFmtId="2" fontId="14" fillId="0" borderId="20" xfId="0" applyNumberFormat="1" applyFont="1" applyBorder="1" applyAlignment="1">
      <alignment horizontal="right" vertical="center"/>
    </xf>
    <xf numFmtId="2" fontId="12" fillId="0" borderId="11" xfId="0" applyNumberFormat="1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top"/>
    </xf>
    <xf numFmtId="2" fontId="14" fillId="0" borderId="11" xfId="0" applyNumberFormat="1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right" vertical="top"/>
    </xf>
    <xf numFmtId="2" fontId="12" fillId="0" borderId="11" xfId="0" applyNumberFormat="1" applyFont="1" applyBorder="1" applyAlignment="1">
      <alignment horizontal="right" vertical="top"/>
    </xf>
    <xf numFmtId="2" fontId="12" fillId="0" borderId="11" xfId="0" applyNumberFormat="1" applyFont="1" applyBorder="1" applyAlignment="1">
      <alignment horizontal="center" vertical="top"/>
    </xf>
    <xf numFmtId="186" fontId="9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top"/>
    </xf>
    <xf numFmtId="186" fontId="11" fillId="0" borderId="11" xfId="0" applyNumberFormat="1" applyFont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left" vertical="top" wrapText="1"/>
    </xf>
    <xf numFmtId="193" fontId="6" fillId="0" borderId="11" xfId="0" applyNumberFormat="1" applyFont="1" applyBorder="1" applyAlignment="1">
      <alignment horizontal="center" vertical="top"/>
    </xf>
    <xf numFmtId="193" fontId="6" fillId="0" borderId="14" xfId="0" applyNumberFormat="1" applyFont="1" applyBorder="1" applyAlignment="1">
      <alignment horizontal="right" vertical="center"/>
    </xf>
    <xf numFmtId="193" fontId="9" fillId="0" borderId="11" xfId="0" applyNumberFormat="1" applyFont="1" applyBorder="1" applyAlignment="1">
      <alignment horizontal="center"/>
    </xf>
    <xf numFmtId="193" fontId="6" fillId="0" borderId="11" xfId="0" applyNumberFormat="1" applyFont="1" applyBorder="1" applyAlignment="1">
      <alignment horizontal="center"/>
    </xf>
    <xf numFmtId="186" fontId="0" fillId="0" borderId="0" xfId="0" applyNumberFormat="1" applyAlignment="1">
      <alignment horizontal="center"/>
    </xf>
    <xf numFmtId="193" fontId="9" fillId="0" borderId="11" xfId="0" applyNumberFormat="1" applyFont="1" applyBorder="1" applyAlignment="1">
      <alignment horizontal="center" wrapText="1"/>
    </xf>
    <xf numFmtId="193" fontId="10" fillId="0" borderId="11" xfId="0" applyNumberFormat="1" applyFont="1" applyBorder="1" applyAlignment="1">
      <alignment horizontal="center"/>
    </xf>
    <xf numFmtId="193" fontId="7" fillId="0" borderId="11" xfId="0" applyNumberFormat="1" applyFont="1" applyBorder="1" applyAlignment="1">
      <alignment horizontal="center"/>
    </xf>
    <xf numFmtId="193" fontId="6" fillId="0" borderId="14" xfId="0" applyNumberFormat="1" applyFont="1" applyBorder="1" applyAlignment="1">
      <alignment horizontal="center"/>
    </xf>
    <xf numFmtId="193" fontId="7" fillId="0" borderId="11" xfId="0" applyNumberFormat="1" applyFont="1" applyBorder="1" applyAlignment="1">
      <alignment horizontal="center" wrapText="1"/>
    </xf>
    <xf numFmtId="193" fontId="7" fillId="0" borderId="11" xfId="0" applyNumberFormat="1" applyFont="1" applyBorder="1" applyAlignment="1">
      <alignment horizontal="right" vertical="center"/>
    </xf>
    <xf numFmtId="193" fontId="9" fillId="0" borderId="11" xfId="0" applyNumberFormat="1" applyFont="1" applyBorder="1" applyAlignment="1">
      <alignment horizontal="right" vertical="center"/>
    </xf>
    <xf numFmtId="193" fontId="10" fillId="0" borderId="11" xfId="0" applyNumberFormat="1" applyFont="1" applyBorder="1" applyAlignment="1">
      <alignment horizontal="right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86" fontId="6" fillId="0" borderId="2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6" fontId="6" fillId="0" borderId="2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2" borderId="23" xfId="0" applyNumberFormat="1" applyFont="1" applyFill="1" applyBorder="1" applyAlignment="1">
      <alignment horizontal="center" vertical="center" wrapText="1"/>
    </xf>
    <xf numFmtId="0" fontId="6" fillId="32" borderId="11" xfId="0" applyNumberFormat="1" applyFont="1" applyFill="1" applyBorder="1" applyAlignment="1">
      <alignment horizontal="center" vertical="center" wrapText="1"/>
    </xf>
    <xf numFmtId="186" fontId="6" fillId="0" borderId="25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86" fontId="6" fillId="0" borderId="25" xfId="0" applyNumberFormat="1" applyFont="1" applyBorder="1" applyAlignment="1">
      <alignment horizontal="center" vertical="center" wrapText="1"/>
    </xf>
    <xf numFmtId="186" fontId="6" fillId="0" borderId="26" xfId="0" applyNumberFormat="1" applyFont="1" applyBorder="1" applyAlignment="1">
      <alignment horizontal="center" vertical="center" wrapText="1"/>
    </xf>
    <xf numFmtId="186" fontId="6" fillId="0" borderId="27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186" fontId="6" fillId="0" borderId="11" xfId="0" applyNumberFormat="1" applyFont="1" applyBorder="1" applyAlignment="1">
      <alignment horizontal="center" vertical="center"/>
    </xf>
    <xf numFmtId="186" fontId="6" fillId="0" borderId="11" xfId="0" applyNumberFormat="1" applyFont="1" applyBorder="1" applyAlignment="1">
      <alignment horizontal="center" vertical="center" wrapText="1"/>
    </xf>
    <xf numFmtId="186" fontId="8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15"/>
  <sheetViews>
    <sheetView tabSelected="1" zoomScale="120" zoomScaleNormal="120" zoomScalePageLayoutView="0" workbookViewId="0" topLeftCell="F1">
      <selection activeCell="G17" sqref="G17"/>
    </sheetView>
  </sheetViews>
  <sheetFormatPr defaultColWidth="9.140625" defaultRowHeight="12"/>
  <cols>
    <col min="1" max="1" width="19.28125" style="7" customWidth="1"/>
    <col min="2" max="2" width="47.421875" style="77" customWidth="1"/>
    <col min="3" max="9" width="13.28125" style="7" customWidth="1"/>
    <col min="10" max="11" width="15.140625" style="78" customWidth="1"/>
    <col min="12" max="13" width="13.00390625" style="78" customWidth="1"/>
    <col min="14" max="14" width="14.00390625" style="78" customWidth="1"/>
    <col min="15" max="15" width="13.00390625" style="78" customWidth="1"/>
    <col min="16" max="16" width="13.140625" style="78" customWidth="1"/>
    <col min="17" max="17" width="15.8515625" style="78" customWidth="1"/>
    <col min="18" max="18" width="14.28125" style="78" customWidth="1"/>
    <col min="19" max="19" width="12.8515625" style="78" customWidth="1"/>
    <col min="20" max="20" width="17.28125" style="78" customWidth="1"/>
    <col min="21" max="21" width="13.421875" style="78" customWidth="1"/>
    <col min="22" max="22" width="22.8515625" style="6" customWidth="1"/>
    <col min="23" max="16384" width="9.28125" style="6" customWidth="1"/>
  </cols>
  <sheetData>
    <row r="2" spans="12:22" ht="20.25" customHeight="1">
      <c r="L2" s="79"/>
      <c r="M2" s="79"/>
      <c r="N2" s="79"/>
      <c r="O2" s="79"/>
      <c r="R2" s="79"/>
      <c r="U2" s="71"/>
      <c r="V2" s="71" t="s">
        <v>188</v>
      </c>
    </row>
    <row r="3" spans="1:21" ht="1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21" ht="27" customHeight="1">
      <c r="A4" s="172" t="s">
        <v>610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</row>
    <row r="5" spans="19:22" ht="21" customHeight="1" thickBot="1">
      <c r="S5" s="30"/>
      <c r="V5" s="30" t="s">
        <v>0</v>
      </c>
    </row>
    <row r="6" spans="1:22" ht="21.75" customHeight="1">
      <c r="A6" s="175" t="s">
        <v>1</v>
      </c>
      <c r="B6" s="170" t="s">
        <v>2</v>
      </c>
      <c r="C6" s="170" t="s">
        <v>3</v>
      </c>
      <c r="D6" s="173" t="s">
        <v>617</v>
      </c>
      <c r="E6" s="173"/>
      <c r="F6" s="173"/>
      <c r="G6" s="173" t="s">
        <v>618</v>
      </c>
      <c r="H6" s="173"/>
      <c r="I6" s="173"/>
      <c r="J6" s="173" t="s">
        <v>184</v>
      </c>
      <c r="K6" s="173"/>
      <c r="L6" s="173"/>
      <c r="M6" s="177" t="s">
        <v>619</v>
      </c>
      <c r="N6" s="177"/>
      <c r="O6" s="177"/>
      <c r="P6" s="173" t="s">
        <v>185</v>
      </c>
      <c r="Q6" s="173"/>
      <c r="R6" s="173"/>
      <c r="S6" s="173" t="s">
        <v>186</v>
      </c>
      <c r="T6" s="173"/>
      <c r="U6" s="173"/>
      <c r="V6" s="66" t="s">
        <v>620</v>
      </c>
    </row>
    <row r="7" spans="1:22" ht="21" customHeight="1">
      <c r="A7" s="176"/>
      <c r="B7" s="171"/>
      <c r="C7" s="171"/>
      <c r="D7" s="169" t="s">
        <v>4</v>
      </c>
      <c r="E7" s="169" t="s">
        <v>5</v>
      </c>
      <c r="F7" s="169"/>
      <c r="G7" s="169" t="s">
        <v>4</v>
      </c>
      <c r="H7" s="169" t="s">
        <v>5</v>
      </c>
      <c r="I7" s="169"/>
      <c r="J7" s="169" t="s">
        <v>4</v>
      </c>
      <c r="K7" s="169" t="s">
        <v>5</v>
      </c>
      <c r="L7" s="169"/>
      <c r="M7" s="169" t="s">
        <v>4</v>
      </c>
      <c r="N7" s="169" t="s">
        <v>5</v>
      </c>
      <c r="O7" s="169"/>
      <c r="P7" s="169" t="s">
        <v>4</v>
      </c>
      <c r="Q7" s="169" t="s">
        <v>5</v>
      </c>
      <c r="R7" s="169"/>
      <c r="S7" s="169" t="s">
        <v>4</v>
      </c>
      <c r="T7" s="169" t="s">
        <v>5</v>
      </c>
      <c r="U7" s="169"/>
      <c r="V7" s="174" t="s">
        <v>622</v>
      </c>
    </row>
    <row r="8" spans="1:22" ht="33" customHeight="1">
      <c r="A8" s="176"/>
      <c r="B8" s="171"/>
      <c r="C8" s="171"/>
      <c r="D8" s="169"/>
      <c r="E8" s="13" t="s">
        <v>6</v>
      </c>
      <c r="F8" s="13" t="s">
        <v>7</v>
      </c>
      <c r="G8" s="169"/>
      <c r="H8" s="13" t="s">
        <v>6</v>
      </c>
      <c r="I8" s="13" t="s">
        <v>7</v>
      </c>
      <c r="J8" s="169"/>
      <c r="K8" s="13" t="s">
        <v>6</v>
      </c>
      <c r="L8" s="13" t="s">
        <v>7</v>
      </c>
      <c r="M8" s="169"/>
      <c r="N8" s="13" t="s">
        <v>6</v>
      </c>
      <c r="O8" s="13" t="s">
        <v>7</v>
      </c>
      <c r="P8" s="169"/>
      <c r="Q8" s="13" t="s">
        <v>6</v>
      </c>
      <c r="R8" s="13" t="s">
        <v>7</v>
      </c>
      <c r="S8" s="169"/>
      <c r="T8" s="13" t="s">
        <v>6</v>
      </c>
      <c r="U8" s="13" t="s">
        <v>7</v>
      </c>
      <c r="V8" s="174"/>
    </row>
    <row r="9" spans="1:22" ht="23.25" customHeight="1">
      <c r="A9" s="14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  <c r="R9" s="11">
        <v>18</v>
      </c>
      <c r="S9" s="11">
        <v>19</v>
      </c>
      <c r="T9" s="11">
        <v>20</v>
      </c>
      <c r="U9" s="11">
        <v>21</v>
      </c>
      <c r="V9" s="12">
        <v>22</v>
      </c>
    </row>
    <row r="10" spans="1:22" ht="23.25" customHeight="1">
      <c r="A10" s="15" t="s">
        <v>8</v>
      </c>
      <c r="B10" s="16" t="s">
        <v>9</v>
      </c>
      <c r="C10" s="17" t="s">
        <v>10</v>
      </c>
      <c r="D10" s="17">
        <f>E10+F10</f>
        <v>1286024.0366</v>
      </c>
      <c r="E10" s="17">
        <f>E12+E46+E61</f>
        <v>915405.0366</v>
      </c>
      <c r="F10" s="17">
        <f>F46</f>
        <v>370619</v>
      </c>
      <c r="G10" s="17">
        <f>H10+I10</f>
        <v>3206852.2</v>
      </c>
      <c r="H10" s="17">
        <f>H14+H19+H22+H42+H46+H66+H71+H75+H105</f>
        <v>1491570</v>
      </c>
      <c r="I10" s="17">
        <f>I46</f>
        <v>1715282.2</v>
      </c>
      <c r="J10" s="18">
        <f>K10+L10</f>
        <v>3118739</v>
      </c>
      <c r="K10" s="18">
        <f>K14+K19+K22+K42+K46+K66+K71+K75+K105</f>
        <v>1667739</v>
      </c>
      <c r="L10" s="18">
        <f>L58</f>
        <v>1451000</v>
      </c>
      <c r="M10" s="118">
        <f>N10+O10</f>
        <v>-88113.19999999995</v>
      </c>
      <c r="N10" s="18">
        <f>K10-H10</f>
        <v>176169</v>
      </c>
      <c r="O10" s="117">
        <f>L10-I10</f>
        <v>-264282.19999999995</v>
      </c>
      <c r="P10" s="18">
        <f>Q10+R10</f>
        <v>2605079</v>
      </c>
      <c r="Q10" s="18">
        <f>Q14+Q19+Q22+Q42+Q46+Q66+Q71+Q75+Q105</f>
        <v>1789079</v>
      </c>
      <c r="R10" s="18">
        <f>R58</f>
        <v>816000</v>
      </c>
      <c r="S10" s="18">
        <f>T10+U10</f>
        <v>2391719</v>
      </c>
      <c r="T10" s="18">
        <f>T14+T19+T22+T42+T46+T66+T71+T75+T105</f>
        <v>1933719</v>
      </c>
      <c r="U10" s="18">
        <f>U58</f>
        <v>458000</v>
      </c>
      <c r="V10" s="67"/>
    </row>
    <row r="11" spans="1:22" ht="16.5" customHeight="1">
      <c r="A11" s="9"/>
      <c r="B11" s="22" t="s">
        <v>5</v>
      </c>
      <c r="C11" s="10"/>
      <c r="D11" s="17"/>
      <c r="E11" s="10"/>
      <c r="F11" s="10"/>
      <c r="G11" s="17"/>
      <c r="H11" s="10"/>
      <c r="I11" s="10"/>
      <c r="J11" s="18"/>
      <c r="K11" s="23"/>
      <c r="L11" s="23"/>
      <c r="M11" s="18"/>
      <c r="N11" s="18"/>
      <c r="O11" s="117"/>
      <c r="P11" s="18"/>
      <c r="Q11" s="23"/>
      <c r="R11" s="23"/>
      <c r="S11" s="18"/>
      <c r="T11" s="23"/>
      <c r="U11" s="23"/>
      <c r="V11" s="67"/>
    </row>
    <row r="12" spans="1:22" ht="40.5" customHeight="1">
      <c r="A12" s="15" t="s">
        <v>11</v>
      </c>
      <c r="B12" s="16" t="s">
        <v>12</v>
      </c>
      <c r="C12" s="17" t="s">
        <v>13</v>
      </c>
      <c r="D12" s="17">
        <f aca="true" t="shared" si="0" ref="D12:D74">E12+F12</f>
        <v>240608.02609999996</v>
      </c>
      <c r="E12" s="17">
        <f>E14+E19+E22+E42</f>
        <v>240608.02609999996</v>
      </c>
      <c r="F12" s="17"/>
      <c r="G12" s="17">
        <f aca="true" t="shared" si="1" ref="G12:G74">H12+I12</f>
        <v>421200</v>
      </c>
      <c r="H12" s="17">
        <f>H14+H19+H22+H42</f>
        <v>421200</v>
      </c>
      <c r="I12" s="17"/>
      <c r="J12" s="18">
        <f aca="true" t="shared" si="2" ref="J12:J74">K12+L12</f>
        <v>522827</v>
      </c>
      <c r="K12" s="18">
        <f>K14+K19+K22+K42</f>
        <v>522827</v>
      </c>
      <c r="L12" s="18"/>
      <c r="M12" s="18">
        <f>N12+O12</f>
        <v>101627</v>
      </c>
      <c r="N12" s="18">
        <f aca="true" t="shared" si="3" ref="N12:N74">K12-H12</f>
        <v>101627</v>
      </c>
      <c r="O12" s="117"/>
      <c r="P12" s="18">
        <f aca="true" t="shared" si="4" ref="P12:P74">Q12+R12</f>
        <v>618991</v>
      </c>
      <c r="Q12" s="18">
        <f>Q14+Q19+Q22+Q42</f>
        <v>618991</v>
      </c>
      <c r="R12" s="18"/>
      <c r="S12" s="18">
        <f aca="true" t="shared" si="5" ref="S12:S74">T12+U12</f>
        <v>738381</v>
      </c>
      <c r="T12" s="18">
        <f>T14+T19+T22+T42</f>
        <v>738381</v>
      </c>
      <c r="U12" s="18"/>
      <c r="V12" s="67"/>
    </row>
    <row r="13" spans="1:22" ht="19.5" customHeight="1">
      <c r="A13" s="9"/>
      <c r="B13" s="22" t="s">
        <v>5</v>
      </c>
      <c r="C13" s="10"/>
      <c r="D13" s="17"/>
      <c r="E13" s="10"/>
      <c r="F13" s="10"/>
      <c r="G13" s="17"/>
      <c r="H13" s="10"/>
      <c r="I13" s="10"/>
      <c r="J13" s="18"/>
      <c r="K13" s="23"/>
      <c r="L13" s="23"/>
      <c r="M13" s="18"/>
      <c r="N13" s="18"/>
      <c r="O13" s="117"/>
      <c r="P13" s="18"/>
      <c r="Q13" s="23"/>
      <c r="R13" s="23"/>
      <c r="S13" s="18"/>
      <c r="T13" s="23"/>
      <c r="U13" s="23"/>
      <c r="V13" s="67"/>
    </row>
    <row r="14" spans="1:22" ht="39.75" customHeight="1">
      <c r="A14" s="15" t="s">
        <v>14</v>
      </c>
      <c r="B14" s="16" t="s">
        <v>15</v>
      </c>
      <c r="C14" s="17" t="s">
        <v>16</v>
      </c>
      <c r="D14" s="17">
        <f t="shared" si="0"/>
        <v>89508.2291</v>
      </c>
      <c r="E14" s="17">
        <f>E16+E17+E18</f>
        <v>89508.2291</v>
      </c>
      <c r="F14" s="17"/>
      <c r="G14" s="17">
        <f t="shared" si="1"/>
        <v>164877</v>
      </c>
      <c r="H14" s="17">
        <f>H16+H17+H18</f>
        <v>164877</v>
      </c>
      <c r="I14" s="17"/>
      <c r="J14" s="18">
        <f t="shared" si="2"/>
        <v>198377</v>
      </c>
      <c r="K14" s="18">
        <f>K16+K17+K18</f>
        <v>198377</v>
      </c>
      <c r="L14" s="18"/>
      <c r="M14" s="18">
        <f>N14+O14</f>
        <v>33500</v>
      </c>
      <c r="N14" s="18">
        <f t="shared" si="3"/>
        <v>33500</v>
      </c>
      <c r="O14" s="117"/>
      <c r="P14" s="18">
        <f t="shared" si="4"/>
        <v>236721</v>
      </c>
      <c r="Q14" s="18">
        <f>Q16+Q17+Q18</f>
        <v>236721</v>
      </c>
      <c r="R14" s="18"/>
      <c r="S14" s="18">
        <f t="shared" si="5"/>
        <v>284151</v>
      </c>
      <c r="T14" s="18">
        <f>T16+T17+T18</f>
        <v>284151</v>
      </c>
      <c r="U14" s="18"/>
      <c r="V14" s="67"/>
    </row>
    <row r="15" spans="1:22" ht="12.75" customHeight="1">
      <c r="A15" s="9"/>
      <c r="B15" s="22" t="s">
        <v>5</v>
      </c>
      <c r="C15" s="10"/>
      <c r="D15" s="17"/>
      <c r="E15" s="10"/>
      <c r="F15" s="10"/>
      <c r="G15" s="17"/>
      <c r="H15" s="10"/>
      <c r="I15" s="10"/>
      <c r="J15" s="18"/>
      <c r="K15" s="23"/>
      <c r="L15" s="23"/>
      <c r="M15" s="18"/>
      <c r="N15" s="18"/>
      <c r="O15" s="117"/>
      <c r="P15" s="18"/>
      <c r="Q15" s="23"/>
      <c r="R15" s="23"/>
      <c r="S15" s="18"/>
      <c r="T15" s="23"/>
      <c r="U15" s="23"/>
      <c r="V15" s="67"/>
    </row>
    <row r="16" spans="1:22" ht="40.5" customHeight="1">
      <c r="A16" s="9" t="s">
        <v>17</v>
      </c>
      <c r="B16" s="22" t="s">
        <v>18</v>
      </c>
      <c r="C16" s="10" t="s">
        <v>10</v>
      </c>
      <c r="D16" s="17">
        <f t="shared" si="0"/>
        <v>18624.9002</v>
      </c>
      <c r="E16" s="10">
        <v>18624.9002</v>
      </c>
      <c r="F16" s="10"/>
      <c r="G16" s="17">
        <f t="shared" si="1"/>
        <v>21715</v>
      </c>
      <c r="H16" s="10">
        <v>21715</v>
      </c>
      <c r="I16" s="10"/>
      <c r="J16" s="18">
        <f t="shared" si="2"/>
        <v>25000</v>
      </c>
      <c r="K16" s="23">
        <v>25000</v>
      </c>
      <c r="L16" s="23"/>
      <c r="M16" s="18">
        <f>N16+O16</f>
        <v>3285</v>
      </c>
      <c r="N16" s="18">
        <f t="shared" si="3"/>
        <v>3285</v>
      </c>
      <c r="O16" s="117"/>
      <c r="P16" s="18">
        <f t="shared" si="4"/>
        <v>26000</v>
      </c>
      <c r="Q16" s="23">
        <v>26000</v>
      </c>
      <c r="R16" s="23"/>
      <c r="S16" s="18">
        <f t="shared" si="5"/>
        <v>27000</v>
      </c>
      <c r="T16" s="23">
        <v>27000</v>
      </c>
      <c r="U16" s="23"/>
      <c r="V16" s="67"/>
    </row>
    <row r="17" spans="1:22" ht="33.75" customHeight="1">
      <c r="A17" s="9" t="s">
        <v>19</v>
      </c>
      <c r="B17" s="22" t="s">
        <v>20</v>
      </c>
      <c r="C17" s="10" t="s">
        <v>10</v>
      </c>
      <c r="D17" s="17">
        <f t="shared" si="0"/>
        <v>27321.5389</v>
      </c>
      <c r="E17" s="10">
        <v>27321.5389</v>
      </c>
      <c r="F17" s="10"/>
      <c r="G17" s="17">
        <f t="shared" si="1"/>
        <v>26860</v>
      </c>
      <c r="H17" s="10">
        <v>26860</v>
      </c>
      <c r="I17" s="10"/>
      <c r="J17" s="18">
        <f t="shared" si="2"/>
        <v>28000</v>
      </c>
      <c r="K17" s="23">
        <v>28000</v>
      </c>
      <c r="L17" s="23"/>
      <c r="M17" s="18">
        <f>N17+O17</f>
        <v>1140</v>
      </c>
      <c r="N17" s="18">
        <f t="shared" si="3"/>
        <v>1140</v>
      </c>
      <c r="O17" s="117"/>
      <c r="P17" s="18">
        <f t="shared" si="4"/>
        <v>29000</v>
      </c>
      <c r="Q17" s="23">
        <v>29000</v>
      </c>
      <c r="R17" s="23"/>
      <c r="S17" s="18">
        <f t="shared" si="5"/>
        <v>30000</v>
      </c>
      <c r="T17" s="23">
        <v>30000</v>
      </c>
      <c r="U17" s="23"/>
      <c r="V17" s="67"/>
    </row>
    <row r="18" spans="1:22" ht="33.75" customHeight="1">
      <c r="A18" s="9" t="s">
        <v>21</v>
      </c>
      <c r="B18" s="22" t="s">
        <v>22</v>
      </c>
      <c r="C18" s="10" t="s">
        <v>10</v>
      </c>
      <c r="D18" s="17">
        <f t="shared" si="0"/>
        <v>43561.79</v>
      </c>
      <c r="E18" s="10">
        <v>43561.79</v>
      </c>
      <c r="F18" s="10"/>
      <c r="G18" s="17">
        <f t="shared" si="1"/>
        <v>116302</v>
      </c>
      <c r="H18" s="10">
        <v>116302</v>
      </c>
      <c r="I18" s="10"/>
      <c r="J18" s="94">
        <f t="shared" si="2"/>
        <v>145377</v>
      </c>
      <c r="K18" s="95">
        <v>145377</v>
      </c>
      <c r="L18" s="23"/>
      <c r="M18" s="18">
        <f>N18+O18</f>
        <v>29075</v>
      </c>
      <c r="N18" s="18">
        <f t="shared" si="3"/>
        <v>29075</v>
      </c>
      <c r="O18" s="117"/>
      <c r="P18" s="18">
        <f t="shared" si="4"/>
        <v>181721</v>
      </c>
      <c r="Q18" s="23">
        <v>181721</v>
      </c>
      <c r="R18" s="23"/>
      <c r="S18" s="18">
        <f t="shared" si="5"/>
        <v>227151</v>
      </c>
      <c r="T18" s="23">
        <v>227151</v>
      </c>
      <c r="U18" s="23"/>
      <c r="V18" s="67"/>
    </row>
    <row r="19" spans="1:22" ht="19.5" customHeight="1">
      <c r="A19" s="15" t="s">
        <v>23</v>
      </c>
      <c r="B19" s="16" t="s">
        <v>24</v>
      </c>
      <c r="C19" s="17" t="s">
        <v>25</v>
      </c>
      <c r="D19" s="17">
        <f t="shared" si="0"/>
        <v>130765.105</v>
      </c>
      <c r="E19" s="17">
        <f>E21</f>
        <v>130765.105</v>
      </c>
      <c r="F19" s="17"/>
      <c r="G19" s="17">
        <f t="shared" si="1"/>
        <v>225049</v>
      </c>
      <c r="H19" s="17">
        <f>H21</f>
        <v>225049</v>
      </c>
      <c r="I19" s="17"/>
      <c r="J19" s="18">
        <f t="shared" si="2"/>
        <v>277000</v>
      </c>
      <c r="K19" s="18">
        <f>K21</f>
        <v>277000</v>
      </c>
      <c r="L19" s="18"/>
      <c r="M19" s="18">
        <f>N19+O19</f>
        <v>51951</v>
      </c>
      <c r="N19" s="18">
        <f t="shared" si="3"/>
        <v>51951</v>
      </c>
      <c r="O19" s="117"/>
      <c r="P19" s="18">
        <f t="shared" si="4"/>
        <v>331000</v>
      </c>
      <c r="Q19" s="18">
        <f>Q21</f>
        <v>331000</v>
      </c>
      <c r="R19" s="18"/>
      <c r="S19" s="18">
        <f t="shared" si="5"/>
        <v>399000</v>
      </c>
      <c r="T19" s="18">
        <f>T21</f>
        <v>399000</v>
      </c>
      <c r="U19" s="18"/>
      <c r="V19" s="67"/>
    </row>
    <row r="20" spans="1:22" ht="16.5" customHeight="1">
      <c r="A20" s="9"/>
      <c r="B20" s="22" t="s">
        <v>5</v>
      </c>
      <c r="C20" s="10"/>
      <c r="D20" s="17"/>
      <c r="E20" s="10"/>
      <c r="F20" s="10"/>
      <c r="G20" s="17"/>
      <c r="H20" s="10"/>
      <c r="I20" s="10"/>
      <c r="J20" s="18"/>
      <c r="K20" s="23"/>
      <c r="L20" s="23"/>
      <c r="M20" s="18"/>
      <c r="N20" s="18"/>
      <c r="O20" s="117"/>
      <c r="P20" s="18"/>
      <c r="Q20" s="23"/>
      <c r="R20" s="23"/>
      <c r="S20" s="18"/>
      <c r="T20" s="23"/>
      <c r="U20" s="23"/>
      <c r="V20" s="67"/>
    </row>
    <row r="21" spans="1:22" ht="19.5" customHeight="1">
      <c r="A21" s="9" t="s">
        <v>26</v>
      </c>
      <c r="B21" s="22" t="s">
        <v>27</v>
      </c>
      <c r="C21" s="10" t="s">
        <v>10</v>
      </c>
      <c r="D21" s="17">
        <f t="shared" si="0"/>
        <v>130765.105</v>
      </c>
      <c r="E21" s="10">
        <v>130765.105</v>
      </c>
      <c r="F21" s="10"/>
      <c r="G21" s="17">
        <f t="shared" si="1"/>
        <v>225049</v>
      </c>
      <c r="H21" s="10">
        <v>225049</v>
      </c>
      <c r="I21" s="10"/>
      <c r="J21" s="18">
        <f t="shared" si="2"/>
        <v>277000</v>
      </c>
      <c r="K21" s="23">
        <v>277000</v>
      </c>
      <c r="L21" s="23"/>
      <c r="M21" s="18">
        <f>N21+O21</f>
        <v>51951</v>
      </c>
      <c r="N21" s="18">
        <f t="shared" si="3"/>
        <v>51951</v>
      </c>
      <c r="O21" s="117"/>
      <c r="P21" s="18">
        <f t="shared" si="4"/>
        <v>331000</v>
      </c>
      <c r="Q21" s="23">
        <v>331000</v>
      </c>
      <c r="R21" s="23"/>
      <c r="S21" s="18">
        <f t="shared" si="5"/>
        <v>399000</v>
      </c>
      <c r="T21" s="23">
        <v>399000</v>
      </c>
      <c r="U21" s="23"/>
      <c r="V21" s="67"/>
    </row>
    <row r="22" spans="1:22" ht="80.25" customHeight="1">
      <c r="A22" s="15" t="s">
        <v>28</v>
      </c>
      <c r="B22" s="16" t="s">
        <v>29</v>
      </c>
      <c r="C22" s="17" t="s">
        <v>30</v>
      </c>
      <c r="D22" s="17">
        <f t="shared" si="0"/>
        <v>10358.392</v>
      </c>
      <c r="E22" s="17">
        <f>E24+E25+E26+E27+E29+E30+E31+E32+E33+E35+E36</f>
        <v>10358.392</v>
      </c>
      <c r="F22" s="17"/>
      <c r="G22" s="17">
        <f t="shared" si="1"/>
        <v>20373.999999999996</v>
      </c>
      <c r="H22" s="17">
        <f>H24+H26+H27+H28+H29+H30+H32+H33+H35+H36+H38</f>
        <v>20373.999999999996</v>
      </c>
      <c r="I22" s="17"/>
      <c r="J22" s="18">
        <f t="shared" si="2"/>
        <v>34550</v>
      </c>
      <c r="K22" s="18">
        <f>K24+K25+K26+K27+K28+K29+K30+K32+K33+K35+K36</f>
        <v>34550</v>
      </c>
      <c r="L22" s="18"/>
      <c r="M22" s="18">
        <f>N22+O22</f>
        <v>14176.000000000004</v>
      </c>
      <c r="N22" s="18">
        <f t="shared" si="3"/>
        <v>14176.000000000004</v>
      </c>
      <c r="O22" s="117"/>
      <c r="P22" s="18">
        <f t="shared" si="4"/>
        <v>37370</v>
      </c>
      <c r="Q22" s="18">
        <f>Q24+Q26+Q27+Q28+Q29+Q30+Q32+Q33+Q35+Q36</f>
        <v>37370</v>
      </c>
      <c r="R22" s="18"/>
      <c r="S22" s="18">
        <f t="shared" si="5"/>
        <v>40130</v>
      </c>
      <c r="T22" s="18">
        <f>T24+T26+T27+T28+T29+T30+T32+T33+T35+T36</f>
        <v>40130</v>
      </c>
      <c r="U22" s="18"/>
      <c r="V22" s="67"/>
    </row>
    <row r="23" spans="1:22" ht="12.75" customHeight="1">
      <c r="A23" s="9"/>
      <c r="B23" s="22" t="s">
        <v>5</v>
      </c>
      <c r="C23" s="10"/>
      <c r="D23" s="17"/>
      <c r="E23" s="10"/>
      <c r="F23" s="10"/>
      <c r="G23" s="17"/>
      <c r="H23" s="10"/>
      <c r="I23" s="10"/>
      <c r="J23" s="18"/>
      <c r="K23" s="23"/>
      <c r="L23" s="23"/>
      <c r="M23" s="18"/>
      <c r="N23" s="18"/>
      <c r="O23" s="117"/>
      <c r="P23" s="18"/>
      <c r="Q23" s="23"/>
      <c r="R23" s="23"/>
      <c r="S23" s="18"/>
      <c r="T23" s="23"/>
      <c r="U23" s="23"/>
      <c r="V23" s="67"/>
    </row>
    <row r="24" spans="1:22" ht="49.5" customHeight="1">
      <c r="A24" s="9" t="s">
        <v>31</v>
      </c>
      <c r="B24" s="22" t="s">
        <v>32</v>
      </c>
      <c r="C24" s="10" t="s">
        <v>10</v>
      </c>
      <c r="D24" s="17">
        <f t="shared" si="0"/>
        <v>6813</v>
      </c>
      <c r="E24" s="10">
        <v>6813</v>
      </c>
      <c r="F24" s="10"/>
      <c r="G24" s="17">
        <f t="shared" si="1"/>
        <v>2329.8</v>
      </c>
      <c r="H24" s="10">
        <v>2329.8</v>
      </c>
      <c r="I24" s="10"/>
      <c r="J24" s="18">
        <f t="shared" si="2"/>
        <v>15000</v>
      </c>
      <c r="K24" s="23">
        <v>15000</v>
      </c>
      <c r="L24" s="23"/>
      <c r="M24" s="18">
        <f>N24+O24</f>
        <v>12670.2</v>
      </c>
      <c r="N24" s="18">
        <f t="shared" si="3"/>
        <v>12670.2</v>
      </c>
      <c r="O24" s="117"/>
      <c r="P24" s="18">
        <f t="shared" si="4"/>
        <v>17000</v>
      </c>
      <c r="Q24" s="23">
        <v>17000</v>
      </c>
      <c r="R24" s="23"/>
      <c r="S24" s="18">
        <f t="shared" si="5"/>
        <v>19000</v>
      </c>
      <c r="T24" s="23">
        <v>19000</v>
      </c>
      <c r="U24" s="23"/>
      <c r="V24" s="67"/>
    </row>
    <row r="25" spans="1:22" ht="56.25" customHeight="1">
      <c r="A25" s="9" t="s">
        <v>33</v>
      </c>
      <c r="B25" s="22" t="s">
        <v>34</v>
      </c>
      <c r="C25" s="10" t="s">
        <v>10</v>
      </c>
      <c r="D25" s="17">
        <f t="shared" si="0"/>
        <v>357</v>
      </c>
      <c r="E25" s="10">
        <v>357</v>
      </c>
      <c r="F25" s="10"/>
      <c r="G25" s="17"/>
      <c r="H25" s="10"/>
      <c r="I25" s="10"/>
      <c r="J25" s="18"/>
      <c r="K25" s="23"/>
      <c r="L25" s="23"/>
      <c r="M25" s="18"/>
      <c r="N25" s="18"/>
      <c r="O25" s="117"/>
      <c r="P25" s="18"/>
      <c r="Q25" s="23"/>
      <c r="R25" s="23"/>
      <c r="S25" s="18"/>
      <c r="T25" s="23"/>
      <c r="U25" s="23"/>
      <c r="V25" s="67"/>
    </row>
    <row r="26" spans="1:22" ht="35.25" customHeight="1">
      <c r="A26" s="9" t="s">
        <v>35</v>
      </c>
      <c r="B26" s="22" t="s">
        <v>36</v>
      </c>
      <c r="C26" s="10" t="s">
        <v>10</v>
      </c>
      <c r="D26" s="17">
        <f t="shared" si="0"/>
        <v>50</v>
      </c>
      <c r="E26" s="10">
        <v>50</v>
      </c>
      <c r="F26" s="10"/>
      <c r="G26" s="17">
        <f t="shared" si="1"/>
        <v>150</v>
      </c>
      <c r="H26" s="10">
        <v>150</v>
      </c>
      <c r="I26" s="10"/>
      <c r="J26" s="18">
        <f t="shared" si="2"/>
        <v>200</v>
      </c>
      <c r="K26" s="23">
        <v>200</v>
      </c>
      <c r="L26" s="23"/>
      <c r="M26" s="18">
        <f>N26+O26</f>
        <v>50</v>
      </c>
      <c r="N26" s="18">
        <f t="shared" si="3"/>
        <v>50</v>
      </c>
      <c r="O26" s="117"/>
      <c r="P26" s="18">
        <f t="shared" si="4"/>
        <v>220</v>
      </c>
      <c r="Q26" s="23">
        <v>220</v>
      </c>
      <c r="R26" s="23"/>
      <c r="S26" s="18">
        <f t="shared" si="5"/>
        <v>230</v>
      </c>
      <c r="T26" s="23">
        <v>230</v>
      </c>
      <c r="U26" s="23"/>
      <c r="V26" s="67"/>
    </row>
    <row r="27" spans="1:22" ht="63">
      <c r="A27" s="9" t="s">
        <v>37</v>
      </c>
      <c r="B27" s="22" t="s">
        <v>38</v>
      </c>
      <c r="C27" s="10" t="s">
        <v>10</v>
      </c>
      <c r="D27" s="17">
        <f t="shared" si="0"/>
        <v>716.67</v>
      </c>
      <c r="E27" s="10">
        <v>716.67</v>
      </c>
      <c r="F27" s="10"/>
      <c r="G27" s="17">
        <f t="shared" si="1"/>
        <v>6456</v>
      </c>
      <c r="H27" s="10">
        <v>6456</v>
      </c>
      <c r="I27" s="10"/>
      <c r="J27" s="18">
        <f t="shared" si="2"/>
        <v>6850</v>
      </c>
      <c r="K27" s="23">
        <v>6850</v>
      </c>
      <c r="L27" s="23"/>
      <c r="M27" s="18">
        <f>N27+O27</f>
        <v>394</v>
      </c>
      <c r="N27" s="18">
        <f t="shared" si="3"/>
        <v>394</v>
      </c>
      <c r="O27" s="117"/>
      <c r="P27" s="18">
        <f t="shared" si="4"/>
        <v>7000</v>
      </c>
      <c r="Q27" s="23">
        <v>7000</v>
      </c>
      <c r="R27" s="23"/>
      <c r="S27" s="18">
        <f t="shared" si="5"/>
        <v>7200</v>
      </c>
      <c r="T27" s="23">
        <v>7200</v>
      </c>
      <c r="U27" s="23"/>
      <c r="V27" s="67"/>
    </row>
    <row r="28" spans="1:22" ht="82.5" customHeight="1">
      <c r="A28" s="9" t="s">
        <v>39</v>
      </c>
      <c r="B28" s="22" t="s">
        <v>40</v>
      </c>
      <c r="C28" s="10" t="s">
        <v>10</v>
      </c>
      <c r="D28" s="17"/>
      <c r="E28" s="10"/>
      <c r="F28" s="10"/>
      <c r="G28" s="17">
        <f t="shared" si="1"/>
        <v>150</v>
      </c>
      <c r="H28" s="10">
        <v>150</v>
      </c>
      <c r="I28" s="10"/>
      <c r="J28" s="18">
        <v>200</v>
      </c>
      <c r="K28" s="23">
        <v>300</v>
      </c>
      <c r="L28" s="23"/>
      <c r="M28" s="18">
        <f>N28+O28</f>
        <v>150</v>
      </c>
      <c r="N28" s="18">
        <f t="shared" si="3"/>
        <v>150</v>
      </c>
      <c r="O28" s="117"/>
      <c r="P28" s="18">
        <f>Q28</f>
        <v>400</v>
      </c>
      <c r="Q28" s="23">
        <v>400</v>
      </c>
      <c r="R28" s="23"/>
      <c r="S28" s="18">
        <f t="shared" si="5"/>
        <v>400</v>
      </c>
      <c r="T28" s="23">
        <v>400</v>
      </c>
      <c r="U28" s="23"/>
      <c r="V28" s="67"/>
    </row>
    <row r="29" spans="1:22" ht="51.75" customHeight="1">
      <c r="A29" s="9" t="s">
        <v>41</v>
      </c>
      <c r="B29" s="22" t="s">
        <v>42</v>
      </c>
      <c r="C29" s="10" t="s">
        <v>10</v>
      </c>
      <c r="D29" s="17">
        <f t="shared" si="0"/>
        <v>50</v>
      </c>
      <c r="E29" s="10">
        <v>50</v>
      </c>
      <c r="F29" s="10"/>
      <c r="G29" s="17">
        <f t="shared" si="1"/>
        <v>50</v>
      </c>
      <c r="H29" s="10">
        <v>50</v>
      </c>
      <c r="I29" s="10"/>
      <c r="J29" s="18">
        <f t="shared" si="2"/>
        <v>50</v>
      </c>
      <c r="K29" s="23">
        <v>50</v>
      </c>
      <c r="L29" s="23"/>
      <c r="M29" s="18"/>
      <c r="N29" s="18">
        <f t="shared" si="3"/>
        <v>0</v>
      </c>
      <c r="O29" s="117"/>
      <c r="P29" s="18">
        <f t="shared" si="4"/>
        <v>50</v>
      </c>
      <c r="Q29" s="23">
        <v>50</v>
      </c>
      <c r="R29" s="23"/>
      <c r="S29" s="18">
        <f t="shared" si="5"/>
        <v>50</v>
      </c>
      <c r="T29" s="23">
        <v>50</v>
      </c>
      <c r="U29" s="23"/>
      <c r="V29" s="67"/>
    </row>
    <row r="30" spans="1:22" ht="40.5" customHeight="1">
      <c r="A30" s="9" t="s">
        <v>43</v>
      </c>
      <c r="B30" s="22" t="s">
        <v>44</v>
      </c>
      <c r="C30" s="10" t="s">
        <v>10</v>
      </c>
      <c r="D30" s="17">
        <f t="shared" si="0"/>
        <v>1302.096</v>
      </c>
      <c r="E30" s="10">
        <v>1302.096</v>
      </c>
      <c r="F30" s="10"/>
      <c r="G30" s="17">
        <f t="shared" si="1"/>
        <v>7086.8</v>
      </c>
      <c r="H30" s="10">
        <v>7086.8</v>
      </c>
      <c r="I30" s="10"/>
      <c r="J30" s="18">
        <f t="shared" si="2"/>
        <v>7200</v>
      </c>
      <c r="K30" s="23">
        <v>7200</v>
      </c>
      <c r="L30" s="23"/>
      <c r="M30" s="18">
        <f>N30+O30</f>
        <v>113.19999999999982</v>
      </c>
      <c r="N30" s="18">
        <f t="shared" si="3"/>
        <v>113.19999999999982</v>
      </c>
      <c r="O30" s="117"/>
      <c r="P30" s="18">
        <f t="shared" si="4"/>
        <v>7300</v>
      </c>
      <c r="Q30" s="23">
        <v>7300</v>
      </c>
      <c r="R30" s="23"/>
      <c r="S30" s="18">
        <f t="shared" si="5"/>
        <v>7400</v>
      </c>
      <c r="T30" s="23">
        <v>7400</v>
      </c>
      <c r="U30" s="23"/>
      <c r="V30" s="67"/>
    </row>
    <row r="31" spans="1:22" ht="66.75" customHeight="1">
      <c r="A31" s="9" t="s">
        <v>45</v>
      </c>
      <c r="B31" s="22" t="s">
        <v>46</v>
      </c>
      <c r="C31" s="10" t="s">
        <v>10</v>
      </c>
      <c r="D31" s="17">
        <f t="shared" si="0"/>
        <v>25</v>
      </c>
      <c r="E31" s="10">
        <v>25</v>
      </c>
      <c r="F31" s="10"/>
      <c r="G31" s="17"/>
      <c r="H31" s="10"/>
      <c r="I31" s="10"/>
      <c r="J31" s="18"/>
      <c r="K31" s="23"/>
      <c r="L31" s="23"/>
      <c r="M31" s="18"/>
      <c r="N31" s="18"/>
      <c r="O31" s="117"/>
      <c r="P31" s="18"/>
      <c r="Q31" s="23"/>
      <c r="R31" s="23"/>
      <c r="S31" s="18"/>
      <c r="T31" s="23"/>
      <c r="U31" s="23"/>
      <c r="V31" s="67"/>
    </row>
    <row r="32" spans="1:22" ht="52.5">
      <c r="A32" s="9" t="s">
        <v>47</v>
      </c>
      <c r="B32" s="22" t="s">
        <v>48</v>
      </c>
      <c r="C32" s="10" t="s">
        <v>10</v>
      </c>
      <c r="D32" s="17">
        <f t="shared" si="0"/>
        <v>271.816</v>
      </c>
      <c r="E32" s="10">
        <v>271.816</v>
      </c>
      <c r="F32" s="10"/>
      <c r="G32" s="17">
        <f t="shared" si="1"/>
        <v>1802.6</v>
      </c>
      <c r="H32" s="10">
        <v>1802.6</v>
      </c>
      <c r="I32" s="10"/>
      <c r="J32" s="18">
        <f t="shared" si="2"/>
        <v>1950</v>
      </c>
      <c r="K32" s="23">
        <v>1950</v>
      </c>
      <c r="L32" s="23"/>
      <c r="M32" s="18">
        <f>N32+O32</f>
        <v>147.4000000000001</v>
      </c>
      <c r="N32" s="18">
        <f t="shared" si="3"/>
        <v>147.4000000000001</v>
      </c>
      <c r="O32" s="117"/>
      <c r="P32" s="18">
        <f t="shared" si="4"/>
        <v>2100</v>
      </c>
      <c r="Q32" s="23">
        <v>2100</v>
      </c>
      <c r="R32" s="23"/>
      <c r="S32" s="18">
        <f t="shared" si="5"/>
        <v>2200</v>
      </c>
      <c r="T32" s="23">
        <v>2200</v>
      </c>
      <c r="U32" s="23"/>
      <c r="V32" s="67"/>
    </row>
    <row r="33" spans="1:22" ht="31.5">
      <c r="A33" s="9" t="s">
        <v>49</v>
      </c>
      <c r="B33" s="22" t="s">
        <v>50</v>
      </c>
      <c r="C33" s="10" t="s">
        <v>10</v>
      </c>
      <c r="D33" s="17">
        <f t="shared" si="0"/>
        <v>157.56</v>
      </c>
      <c r="E33" s="10">
        <v>157.56</v>
      </c>
      <c r="F33" s="10"/>
      <c r="G33" s="17">
        <f t="shared" si="1"/>
        <v>375.8</v>
      </c>
      <c r="H33" s="10">
        <v>375.8</v>
      </c>
      <c r="I33" s="10"/>
      <c r="J33" s="18">
        <f t="shared" si="2"/>
        <v>700</v>
      </c>
      <c r="K33" s="23">
        <v>700</v>
      </c>
      <c r="L33" s="23"/>
      <c r="M33" s="18">
        <f>N33+O33</f>
        <v>324.2</v>
      </c>
      <c r="N33" s="18">
        <f t="shared" si="3"/>
        <v>324.2</v>
      </c>
      <c r="O33" s="117"/>
      <c r="P33" s="18">
        <f t="shared" si="4"/>
        <v>800</v>
      </c>
      <c r="Q33" s="23">
        <v>800</v>
      </c>
      <c r="R33" s="23"/>
      <c r="S33" s="18">
        <f t="shared" si="5"/>
        <v>900</v>
      </c>
      <c r="T33" s="23">
        <v>900</v>
      </c>
      <c r="U33" s="23"/>
      <c r="V33" s="67"/>
    </row>
    <row r="34" spans="1:22" ht="31.5">
      <c r="A34" s="9" t="s">
        <v>51</v>
      </c>
      <c r="B34" s="22" t="s">
        <v>52</v>
      </c>
      <c r="C34" s="10" t="s">
        <v>10</v>
      </c>
      <c r="D34" s="17"/>
      <c r="E34" s="10"/>
      <c r="F34" s="10"/>
      <c r="G34" s="17"/>
      <c r="H34" s="10"/>
      <c r="I34" s="10"/>
      <c r="J34" s="18"/>
      <c r="K34" s="23"/>
      <c r="L34" s="23"/>
      <c r="M34" s="18"/>
      <c r="N34" s="18"/>
      <c r="O34" s="117"/>
      <c r="P34" s="18"/>
      <c r="Q34" s="23"/>
      <c r="R34" s="23"/>
      <c r="S34" s="18"/>
      <c r="T34" s="23"/>
      <c r="U34" s="23"/>
      <c r="V34" s="67"/>
    </row>
    <row r="35" spans="1:22" ht="63">
      <c r="A35" s="9" t="s">
        <v>53</v>
      </c>
      <c r="B35" s="22" t="s">
        <v>54</v>
      </c>
      <c r="C35" s="10" t="s">
        <v>10</v>
      </c>
      <c r="D35" s="17">
        <f t="shared" si="0"/>
        <v>515.25</v>
      </c>
      <c r="E35" s="10">
        <v>515.25</v>
      </c>
      <c r="F35" s="10"/>
      <c r="G35" s="17">
        <f t="shared" si="1"/>
        <v>1773</v>
      </c>
      <c r="H35" s="10">
        <v>1773</v>
      </c>
      <c r="I35" s="10"/>
      <c r="J35" s="18">
        <f t="shared" si="2"/>
        <v>2000</v>
      </c>
      <c r="K35" s="23">
        <v>2000</v>
      </c>
      <c r="L35" s="23"/>
      <c r="M35" s="18">
        <f>N35+O35</f>
        <v>227</v>
      </c>
      <c r="N35" s="18">
        <f t="shared" si="3"/>
        <v>227</v>
      </c>
      <c r="O35" s="117"/>
      <c r="P35" s="18">
        <f t="shared" si="4"/>
        <v>2100</v>
      </c>
      <c r="Q35" s="23">
        <v>2100</v>
      </c>
      <c r="R35" s="23"/>
      <c r="S35" s="18">
        <f t="shared" si="5"/>
        <v>2350</v>
      </c>
      <c r="T35" s="23">
        <v>2350</v>
      </c>
      <c r="U35" s="23"/>
      <c r="V35" s="67"/>
    </row>
    <row r="36" spans="1:22" ht="81" customHeight="1">
      <c r="A36" s="9" t="s">
        <v>55</v>
      </c>
      <c r="B36" s="22" t="s">
        <v>56</v>
      </c>
      <c r="C36" s="10" t="s">
        <v>10</v>
      </c>
      <c r="D36" s="17">
        <f t="shared" si="0"/>
        <v>100</v>
      </c>
      <c r="E36" s="10">
        <v>100</v>
      </c>
      <c r="F36" s="10"/>
      <c r="G36" s="17">
        <f t="shared" si="1"/>
        <v>200</v>
      </c>
      <c r="H36" s="10">
        <v>200</v>
      </c>
      <c r="I36" s="10"/>
      <c r="J36" s="18">
        <f t="shared" si="2"/>
        <v>300</v>
      </c>
      <c r="K36" s="23">
        <v>300</v>
      </c>
      <c r="L36" s="23"/>
      <c r="M36" s="18"/>
      <c r="N36" s="18">
        <f t="shared" si="3"/>
        <v>100</v>
      </c>
      <c r="O36" s="117"/>
      <c r="P36" s="18">
        <f t="shared" si="4"/>
        <v>400</v>
      </c>
      <c r="Q36" s="23">
        <v>400</v>
      </c>
      <c r="R36" s="23"/>
      <c r="S36" s="18">
        <f t="shared" si="5"/>
        <v>400</v>
      </c>
      <c r="T36" s="23">
        <v>400</v>
      </c>
      <c r="U36" s="23"/>
      <c r="V36" s="67"/>
    </row>
    <row r="37" spans="1:22" ht="47.25" customHeight="1">
      <c r="A37" s="9" t="s">
        <v>57</v>
      </c>
      <c r="B37" s="22" t="s">
        <v>58</v>
      </c>
      <c r="C37" s="10" t="s">
        <v>10</v>
      </c>
      <c r="D37" s="17"/>
      <c r="E37" s="10"/>
      <c r="F37" s="10"/>
      <c r="G37" s="17"/>
      <c r="H37" s="10"/>
      <c r="I37" s="10"/>
      <c r="J37" s="18"/>
      <c r="K37" s="23"/>
      <c r="L37" s="23"/>
      <c r="M37" s="18"/>
      <c r="N37" s="18"/>
      <c r="O37" s="117"/>
      <c r="P37" s="18"/>
      <c r="Q37" s="23"/>
      <c r="R37" s="23"/>
      <c r="S37" s="18"/>
      <c r="T37" s="23"/>
      <c r="U37" s="23"/>
      <c r="V37" s="67"/>
    </row>
    <row r="38" spans="1:22" ht="49.5" customHeight="1">
      <c r="A38" s="9" t="s">
        <v>59</v>
      </c>
      <c r="B38" s="22" t="s">
        <v>60</v>
      </c>
      <c r="C38" s="10" t="s">
        <v>10</v>
      </c>
      <c r="D38" s="17"/>
      <c r="E38" s="10"/>
      <c r="F38" s="10"/>
      <c r="G38" s="17"/>
      <c r="H38" s="10"/>
      <c r="I38" s="10"/>
      <c r="J38" s="18"/>
      <c r="K38" s="23"/>
      <c r="L38" s="23"/>
      <c r="M38" s="18"/>
      <c r="N38" s="18"/>
      <c r="O38" s="117"/>
      <c r="P38" s="18"/>
      <c r="Q38" s="23"/>
      <c r="R38" s="23"/>
      <c r="S38" s="18"/>
      <c r="T38" s="23"/>
      <c r="U38" s="23"/>
      <c r="V38" s="67"/>
    </row>
    <row r="39" spans="1:22" ht="37.5" customHeight="1">
      <c r="A39" s="9" t="s">
        <v>61</v>
      </c>
      <c r="B39" s="22" t="s">
        <v>62</v>
      </c>
      <c r="C39" s="10" t="s">
        <v>10</v>
      </c>
      <c r="D39" s="17"/>
      <c r="E39" s="10"/>
      <c r="F39" s="10"/>
      <c r="G39" s="17"/>
      <c r="H39" s="10"/>
      <c r="I39" s="10"/>
      <c r="J39" s="18"/>
      <c r="K39" s="23"/>
      <c r="L39" s="23"/>
      <c r="M39" s="18"/>
      <c r="N39" s="18"/>
      <c r="O39" s="117"/>
      <c r="P39" s="18"/>
      <c r="Q39" s="23"/>
      <c r="R39" s="23"/>
      <c r="S39" s="18"/>
      <c r="T39" s="23"/>
      <c r="U39" s="23"/>
      <c r="V39" s="67"/>
    </row>
    <row r="40" spans="1:22" ht="37.5" customHeight="1">
      <c r="A40" s="9" t="s">
        <v>63</v>
      </c>
      <c r="B40" s="22" t="s">
        <v>64</v>
      </c>
      <c r="C40" s="10" t="s">
        <v>10</v>
      </c>
      <c r="D40" s="17"/>
      <c r="E40" s="10"/>
      <c r="F40" s="10"/>
      <c r="G40" s="17"/>
      <c r="H40" s="10"/>
      <c r="I40" s="10"/>
      <c r="J40" s="18"/>
      <c r="K40" s="23"/>
      <c r="L40" s="23"/>
      <c r="M40" s="18"/>
      <c r="N40" s="18"/>
      <c r="O40" s="117"/>
      <c r="P40" s="18"/>
      <c r="Q40" s="23"/>
      <c r="R40" s="23"/>
      <c r="S40" s="18"/>
      <c r="T40" s="23"/>
      <c r="U40" s="23"/>
      <c r="V40" s="67"/>
    </row>
    <row r="41" spans="1:22" ht="21">
      <c r="A41" s="9" t="s">
        <v>65</v>
      </c>
      <c r="B41" s="22" t="s">
        <v>66</v>
      </c>
      <c r="C41" s="10" t="s">
        <v>10</v>
      </c>
      <c r="D41" s="17"/>
      <c r="E41" s="10"/>
      <c r="F41" s="10"/>
      <c r="G41" s="17"/>
      <c r="H41" s="10"/>
      <c r="I41" s="10"/>
      <c r="J41" s="18"/>
      <c r="K41" s="23"/>
      <c r="L41" s="23"/>
      <c r="M41" s="18"/>
      <c r="N41" s="18"/>
      <c r="O41" s="117"/>
      <c r="P41" s="18"/>
      <c r="Q41" s="23"/>
      <c r="R41" s="23"/>
      <c r="S41" s="18"/>
      <c r="T41" s="23"/>
      <c r="U41" s="23"/>
      <c r="V41" s="67"/>
    </row>
    <row r="42" spans="1:22" ht="41.25" customHeight="1">
      <c r="A42" s="15" t="s">
        <v>67</v>
      </c>
      <c r="B42" s="16" t="s">
        <v>68</v>
      </c>
      <c r="C42" s="17" t="s">
        <v>69</v>
      </c>
      <c r="D42" s="17">
        <f t="shared" si="0"/>
        <v>9976.3</v>
      </c>
      <c r="E42" s="17">
        <f>E44+E45</f>
        <v>9976.3</v>
      </c>
      <c r="F42" s="17"/>
      <c r="G42" s="17">
        <f t="shared" si="1"/>
        <v>10900</v>
      </c>
      <c r="H42" s="17">
        <f>H44+H45</f>
        <v>10900</v>
      </c>
      <c r="I42" s="17"/>
      <c r="J42" s="18">
        <f t="shared" si="2"/>
        <v>12900</v>
      </c>
      <c r="K42" s="18">
        <f>K44+K45</f>
        <v>12900</v>
      </c>
      <c r="L42" s="18"/>
      <c r="M42" s="18">
        <f>N42+O42</f>
        <v>2000</v>
      </c>
      <c r="N42" s="18">
        <f t="shared" si="3"/>
        <v>2000</v>
      </c>
      <c r="O42" s="117"/>
      <c r="P42" s="18">
        <f t="shared" si="4"/>
        <v>13900</v>
      </c>
      <c r="Q42" s="18">
        <f>Q44+Q45</f>
        <v>13900</v>
      </c>
      <c r="R42" s="18"/>
      <c r="S42" s="18">
        <f t="shared" si="5"/>
        <v>15100</v>
      </c>
      <c r="T42" s="18">
        <f>T44+T45</f>
        <v>15100</v>
      </c>
      <c r="U42" s="18"/>
      <c r="V42" s="67"/>
    </row>
    <row r="43" spans="1:22" ht="18" customHeight="1">
      <c r="A43" s="9"/>
      <c r="B43" s="22" t="s">
        <v>5</v>
      </c>
      <c r="C43" s="10"/>
      <c r="D43" s="17"/>
      <c r="E43" s="10"/>
      <c r="F43" s="10"/>
      <c r="G43" s="17"/>
      <c r="H43" s="10"/>
      <c r="I43" s="10"/>
      <c r="J43" s="18"/>
      <c r="K43" s="23"/>
      <c r="L43" s="23"/>
      <c r="M43" s="18"/>
      <c r="N43" s="18"/>
      <c r="O43" s="117"/>
      <c r="P43" s="18"/>
      <c r="Q43" s="23"/>
      <c r="R43" s="23"/>
      <c r="S43" s="18"/>
      <c r="T43" s="23"/>
      <c r="U43" s="23"/>
      <c r="V43" s="67"/>
    </row>
    <row r="44" spans="1:22" ht="81.75" customHeight="1">
      <c r="A44" s="9" t="s">
        <v>70</v>
      </c>
      <c r="B44" s="22" t="s">
        <v>71</v>
      </c>
      <c r="C44" s="10" t="s">
        <v>10</v>
      </c>
      <c r="D44" s="17">
        <f t="shared" si="0"/>
        <v>4995</v>
      </c>
      <c r="E44" s="10">
        <v>4995</v>
      </c>
      <c r="F44" s="10"/>
      <c r="G44" s="17">
        <f t="shared" si="1"/>
        <v>5500</v>
      </c>
      <c r="H44" s="10">
        <v>5500</v>
      </c>
      <c r="I44" s="10"/>
      <c r="J44" s="18">
        <f t="shared" si="2"/>
        <v>6500</v>
      </c>
      <c r="K44" s="23">
        <v>6500</v>
      </c>
      <c r="L44" s="23"/>
      <c r="M44" s="18">
        <f>N44+O44</f>
        <v>1000</v>
      </c>
      <c r="N44" s="18">
        <f t="shared" si="3"/>
        <v>1000</v>
      </c>
      <c r="O44" s="117"/>
      <c r="P44" s="18">
        <f t="shared" si="4"/>
        <v>7100</v>
      </c>
      <c r="Q44" s="23">
        <v>7100</v>
      </c>
      <c r="R44" s="23"/>
      <c r="S44" s="18">
        <f t="shared" si="5"/>
        <v>7800</v>
      </c>
      <c r="T44" s="23">
        <v>7800</v>
      </c>
      <c r="U44" s="23"/>
      <c r="V44" s="67"/>
    </row>
    <row r="45" spans="1:22" ht="81.75" customHeight="1">
      <c r="A45" s="9" t="s">
        <v>72</v>
      </c>
      <c r="B45" s="22" t="s">
        <v>73</v>
      </c>
      <c r="C45" s="10" t="s">
        <v>10</v>
      </c>
      <c r="D45" s="17">
        <f t="shared" si="0"/>
        <v>4981.3</v>
      </c>
      <c r="E45" s="10">
        <v>4981.3</v>
      </c>
      <c r="F45" s="10"/>
      <c r="G45" s="17">
        <f t="shared" si="1"/>
        <v>5400</v>
      </c>
      <c r="H45" s="10">
        <v>5400</v>
      </c>
      <c r="I45" s="10"/>
      <c r="J45" s="18">
        <f t="shared" si="2"/>
        <v>6400</v>
      </c>
      <c r="K45" s="23">
        <v>6400</v>
      </c>
      <c r="L45" s="23"/>
      <c r="M45" s="18">
        <f>N45+O45</f>
        <v>1000</v>
      </c>
      <c r="N45" s="18">
        <f t="shared" si="3"/>
        <v>1000</v>
      </c>
      <c r="O45" s="117"/>
      <c r="P45" s="18">
        <f t="shared" si="4"/>
        <v>6800</v>
      </c>
      <c r="Q45" s="23">
        <v>6800</v>
      </c>
      <c r="R45" s="23"/>
      <c r="S45" s="18">
        <f t="shared" si="5"/>
        <v>7300</v>
      </c>
      <c r="T45" s="23">
        <v>7300</v>
      </c>
      <c r="U45" s="23"/>
      <c r="V45" s="67"/>
    </row>
    <row r="46" spans="1:22" ht="53.25" customHeight="1">
      <c r="A46" s="15" t="s">
        <v>74</v>
      </c>
      <c r="B46" s="16" t="s">
        <v>75</v>
      </c>
      <c r="C46" s="17" t="s">
        <v>76</v>
      </c>
      <c r="D46" s="17">
        <f t="shared" si="0"/>
        <v>872773.3</v>
      </c>
      <c r="E46" s="17">
        <f>E54</f>
        <v>502154.3</v>
      </c>
      <c r="F46" s="74">
        <f>F60</f>
        <v>370619</v>
      </c>
      <c r="G46" s="17">
        <f t="shared" si="1"/>
        <v>2475220.2</v>
      </c>
      <c r="H46" s="17">
        <f>H54</f>
        <v>759938</v>
      </c>
      <c r="I46" s="17">
        <v>1715282.2</v>
      </c>
      <c r="J46" s="18">
        <f t="shared" si="2"/>
        <v>2210938</v>
      </c>
      <c r="K46" s="18">
        <v>759938</v>
      </c>
      <c r="L46" s="18">
        <f>L58</f>
        <v>1451000</v>
      </c>
      <c r="M46" s="89">
        <f>N46+O46</f>
        <v>-264282.19999999995</v>
      </c>
      <c r="N46" s="18">
        <v>0</v>
      </c>
      <c r="O46" s="89">
        <f>L46-I46</f>
        <v>-264282.19999999995</v>
      </c>
      <c r="P46" s="18">
        <f t="shared" si="4"/>
        <v>759938</v>
      </c>
      <c r="Q46" s="18">
        <v>759938</v>
      </c>
      <c r="R46" s="18"/>
      <c r="S46" s="18">
        <f t="shared" si="5"/>
        <v>759938</v>
      </c>
      <c r="T46" s="18">
        <v>759938</v>
      </c>
      <c r="U46" s="18"/>
      <c r="V46" s="67"/>
    </row>
    <row r="47" spans="1:22" ht="12.75" customHeight="1">
      <c r="A47" s="9"/>
      <c r="B47" s="22" t="s">
        <v>5</v>
      </c>
      <c r="C47" s="10"/>
      <c r="D47" s="17"/>
      <c r="E47" s="10"/>
      <c r="F47" s="10"/>
      <c r="G47" s="17"/>
      <c r="H47" s="10"/>
      <c r="I47" s="10"/>
      <c r="J47" s="18"/>
      <c r="K47" s="23"/>
      <c r="L47" s="23"/>
      <c r="M47" s="18"/>
      <c r="N47" s="18"/>
      <c r="O47" s="117"/>
      <c r="P47" s="18"/>
      <c r="Q47" s="23"/>
      <c r="R47" s="23"/>
      <c r="S47" s="18"/>
      <c r="T47" s="23"/>
      <c r="U47" s="23"/>
      <c r="V47" s="67"/>
    </row>
    <row r="48" spans="1:22" ht="46.5" customHeight="1">
      <c r="A48" s="15" t="s">
        <v>77</v>
      </c>
      <c r="B48" s="16" t="s">
        <v>78</v>
      </c>
      <c r="C48" s="17" t="s">
        <v>79</v>
      </c>
      <c r="D48" s="17"/>
      <c r="E48" s="17"/>
      <c r="F48" s="17"/>
      <c r="G48" s="17"/>
      <c r="H48" s="17"/>
      <c r="I48" s="17"/>
      <c r="J48" s="18"/>
      <c r="K48" s="18"/>
      <c r="L48" s="18"/>
      <c r="M48" s="18"/>
      <c r="N48" s="18"/>
      <c r="O48" s="117"/>
      <c r="P48" s="18"/>
      <c r="Q48" s="18"/>
      <c r="R48" s="18"/>
      <c r="S48" s="18"/>
      <c r="T48" s="18"/>
      <c r="U48" s="18"/>
      <c r="V48" s="67"/>
    </row>
    <row r="49" spans="1:22" ht="16.5" customHeight="1">
      <c r="A49" s="9"/>
      <c r="B49" s="22" t="s">
        <v>5</v>
      </c>
      <c r="C49" s="10"/>
      <c r="D49" s="17"/>
      <c r="E49" s="10"/>
      <c r="F49" s="10"/>
      <c r="G49" s="17"/>
      <c r="H49" s="10"/>
      <c r="I49" s="10"/>
      <c r="J49" s="18"/>
      <c r="K49" s="23"/>
      <c r="L49" s="23"/>
      <c r="M49" s="18"/>
      <c r="N49" s="18"/>
      <c r="O49" s="117"/>
      <c r="P49" s="18"/>
      <c r="Q49" s="23"/>
      <c r="R49" s="23"/>
      <c r="S49" s="18"/>
      <c r="T49" s="23"/>
      <c r="U49" s="23"/>
      <c r="V49" s="67"/>
    </row>
    <row r="50" spans="1:22" ht="52.5" customHeight="1">
      <c r="A50" s="9" t="s">
        <v>80</v>
      </c>
      <c r="B50" s="22" t="s">
        <v>81</v>
      </c>
      <c r="C50" s="10"/>
      <c r="D50" s="17"/>
      <c r="E50" s="10"/>
      <c r="F50" s="10"/>
      <c r="G50" s="17"/>
      <c r="H50" s="10"/>
      <c r="I50" s="10"/>
      <c r="J50" s="18"/>
      <c r="K50" s="23"/>
      <c r="L50" s="23"/>
      <c r="M50" s="18"/>
      <c r="N50" s="18"/>
      <c r="O50" s="117"/>
      <c r="P50" s="18"/>
      <c r="Q50" s="23"/>
      <c r="R50" s="23"/>
      <c r="S50" s="18"/>
      <c r="T50" s="23"/>
      <c r="U50" s="23"/>
      <c r="V50" s="67"/>
    </row>
    <row r="51" spans="1:22" ht="45.75" customHeight="1">
      <c r="A51" s="15" t="s">
        <v>82</v>
      </c>
      <c r="B51" s="16" t="s">
        <v>83</v>
      </c>
      <c r="C51" s="17" t="s">
        <v>84</v>
      </c>
      <c r="D51" s="17"/>
      <c r="E51" s="17"/>
      <c r="F51" s="17"/>
      <c r="G51" s="17"/>
      <c r="H51" s="17"/>
      <c r="I51" s="17"/>
      <c r="J51" s="18"/>
      <c r="K51" s="18"/>
      <c r="L51" s="18"/>
      <c r="M51" s="18"/>
      <c r="N51" s="18"/>
      <c r="O51" s="117"/>
      <c r="P51" s="18"/>
      <c r="Q51" s="18"/>
      <c r="R51" s="18"/>
      <c r="S51" s="18"/>
      <c r="T51" s="18"/>
      <c r="U51" s="18"/>
      <c r="V51" s="67"/>
    </row>
    <row r="52" spans="1:22" ht="12.75" customHeight="1">
      <c r="A52" s="9"/>
      <c r="B52" s="22" t="s">
        <v>5</v>
      </c>
      <c r="C52" s="10"/>
      <c r="D52" s="17"/>
      <c r="E52" s="10"/>
      <c r="F52" s="10"/>
      <c r="G52" s="17"/>
      <c r="H52" s="10"/>
      <c r="I52" s="10"/>
      <c r="J52" s="18"/>
      <c r="K52" s="23"/>
      <c r="L52" s="23"/>
      <c r="M52" s="18"/>
      <c r="N52" s="18"/>
      <c r="O52" s="117"/>
      <c r="P52" s="18"/>
      <c r="Q52" s="23"/>
      <c r="R52" s="23"/>
      <c r="S52" s="18"/>
      <c r="T52" s="23"/>
      <c r="U52" s="23"/>
      <c r="V52" s="67"/>
    </row>
    <row r="53" spans="1:22" ht="46.5" customHeight="1">
      <c r="A53" s="9" t="s">
        <v>85</v>
      </c>
      <c r="B53" s="22" t="s">
        <v>86</v>
      </c>
      <c r="C53" s="10" t="s">
        <v>10</v>
      </c>
      <c r="D53" s="17"/>
      <c r="E53" s="10"/>
      <c r="F53" s="10"/>
      <c r="G53" s="17"/>
      <c r="H53" s="10"/>
      <c r="I53" s="10"/>
      <c r="J53" s="18"/>
      <c r="K53" s="23"/>
      <c r="L53" s="23"/>
      <c r="M53" s="18"/>
      <c r="N53" s="18"/>
      <c r="O53" s="117"/>
      <c r="P53" s="18"/>
      <c r="Q53" s="23"/>
      <c r="R53" s="23"/>
      <c r="S53" s="18"/>
      <c r="T53" s="23"/>
      <c r="U53" s="23"/>
      <c r="V53" s="67"/>
    </row>
    <row r="54" spans="1:22" ht="66.75" customHeight="1">
      <c r="A54" s="15" t="s">
        <v>87</v>
      </c>
      <c r="B54" s="16" t="s">
        <v>88</v>
      </c>
      <c r="C54" s="17" t="s">
        <v>89</v>
      </c>
      <c r="D54" s="17">
        <f t="shared" si="0"/>
        <v>502154.3</v>
      </c>
      <c r="E54" s="17">
        <f>E56+E57</f>
        <v>502154.3</v>
      </c>
      <c r="F54" s="17"/>
      <c r="G54" s="17">
        <f t="shared" si="1"/>
        <v>759938</v>
      </c>
      <c r="H54" s="17">
        <v>759938</v>
      </c>
      <c r="I54" s="17"/>
      <c r="J54" s="18">
        <f t="shared" si="2"/>
        <v>759938</v>
      </c>
      <c r="K54" s="18">
        <f>K56+K57</f>
        <v>759938</v>
      </c>
      <c r="L54" s="18"/>
      <c r="M54" s="18"/>
      <c r="N54" s="18">
        <f t="shared" si="3"/>
        <v>0</v>
      </c>
      <c r="O54" s="117"/>
      <c r="P54" s="18">
        <f t="shared" si="4"/>
        <v>759938</v>
      </c>
      <c r="Q54" s="18">
        <f>Q56+Q57</f>
        <v>759938</v>
      </c>
      <c r="R54" s="18"/>
      <c r="S54" s="18">
        <f t="shared" si="5"/>
        <v>759938</v>
      </c>
      <c r="T54" s="18">
        <f>T56+T57</f>
        <v>759938</v>
      </c>
      <c r="U54" s="18"/>
      <c r="V54" s="67"/>
    </row>
    <row r="55" spans="1:22" ht="12.75" customHeight="1">
      <c r="A55" s="9"/>
      <c r="B55" s="22" t="s">
        <v>5</v>
      </c>
      <c r="C55" s="10"/>
      <c r="D55" s="17"/>
      <c r="E55" s="10"/>
      <c r="F55" s="10"/>
      <c r="G55" s="17"/>
      <c r="H55" s="10"/>
      <c r="I55" s="10"/>
      <c r="J55" s="18"/>
      <c r="K55" s="23"/>
      <c r="L55" s="23"/>
      <c r="M55" s="18"/>
      <c r="N55" s="18"/>
      <c r="O55" s="117"/>
      <c r="P55" s="18"/>
      <c r="Q55" s="23"/>
      <c r="R55" s="23"/>
      <c r="S55" s="18"/>
      <c r="T55" s="23"/>
      <c r="U55" s="23"/>
      <c r="V55" s="67"/>
    </row>
    <row r="56" spans="1:22" ht="41.25" customHeight="1">
      <c r="A56" s="9" t="s">
        <v>90</v>
      </c>
      <c r="B56" s="22" t="s">
        <v>91</v>
      </c>
      <c r="C56" s="10" t="s">
        <v>10</v>
      </c>
      <c r="D56" s="17">
        <f t="shared" si="0"/>
        <v>500846.6</v>
      </c>
      <c r="E56" s="10">
        <v>500846.6</v>
      </c>
      <c r="F56" s="10"/>
      <c r="G56" s="17">
        <f t="shared" si="1"/>
        <v>757759.3</v>
      </c>
      <c r="H56" s="10">
        <v>757759.3</v>
      </c>
      <c r="I56" s="10"/>
      <c r="J56" s="18">
        <f t="shared" si="2"/>
        <v>757759.3</v>
      </c>
      <c r="K56" s="23">
        <v>757759.3</v>
      </c>
      <c r="L56" s="23"/>
      <c r="M56" s="18"/>
      <c r="N56" s="18">
        <f t="shared" si="3"/>
        <v>0</v>
      </c>
      <c r="O56" s="117"/>
      <c r="P56" s="18">
        <f t="shared" si="4"/>
        <v>757759.3</v>
      </c>
      <c r="Q56" s="23">
        <v>757759.3</v>
      </c>
      <c r="R56" s="23"/>
      <c r="S56" s="18">
        <f t="shared" si="5"/>
        <v>757759.3</v>
      </c>
      <c r="T56" s="23">
        <v>757759.3</v>
      </c>
      <c r="U56" s="23"/>
      <c r="V56" s="67"/>
    </row>
    <row r="57" spans="1:22" ht="28.5" customHeight="1">
      <c r="A57" s="9" t="s">
        <v>92</v>
      </c>
      <c r="B57" s="22" t="s">
        <v>93</v>
      </c>
      <c r="C57" s="10" t="s">
        <v>10</v>
      </c>
      <c r="D57" s="17">
        <f t="shared" si="0"/>
        <v>1307.7</v>
      </c>
      <c r="E57" s="10">
        <v>1307.7</v>
      </c>
      <c r="F57" s="10"/>
      <c r="G57" s="17">
        <f t="shared" si="1"/>
        <v>2178.7</v>
      </c>
      <c r="H57" s="10">
        <v>2178.7</v>
      </c>
      <c r="I57" s="10"/>
      <c r="J57" s="18">
        <f t="shared" si="2"/>
        <v>2178.7</v>
      </c>
      <c r="K57" s="23">
        <v>2178.7</v>
      </c>
      <c r="L57" s="95"/>
      <c r="M57" s="94"/>
      <c r="N57" s="18">
        <f t="shared" si="3"/>
        <v>0</v>
      </c>
      <c r="O57" s="117"/>
      <c r="P57" s="94">
        <f t="shared" si="4"/>
        <v>2178.7</v>
      </c>
      <c r="Q57" s="23">
        <v>2178.7</v>
      </c>
      <c r="R57" s="23"/>
      <c r="S57" s="18">
        <f t="shared" si="5"/>
        <v>2178.7</v>
      </c>
      <c r="T57" s="23">
        <v>2178.7</v>
      </c>
      <c r="U57" s="23"/>
      <c r="V57" s="67"/>
    </row>
    <row r="58" spans="1:22" ht="52.5" customHeight="1">
      <c r="A58" s="15" t="s">
        <v>94</v>
      </c>
      <c r="B58" s="16" t="s">
        <v>95</v>
      </c>
      <c r="C58" s="17" t="s">
        <v>96</v>
      </c>
      <c r="D58" s="74">
        <f>E58+F58</f>
        <v>370619</v>
      </c>
      <c r="E58" s="17"/>
      <c r="F58" s="74">
        <f>F60</f>
        <v>370619</v>
      </c>
      <c r="G58" s="17">
        <f t="shared" si="1"/>
        <v>1715282.2</v>
      </c>
      <c r="H58" s="17"/>
      <c r="I58" s="17">
        <f>I60</f>
        <v>1715282.2</v>
      </c>
      <c r="J58" s="18">
        <f t="shared" si="2"/>
        <v>1451000</v>
      </c>
      <c r="K58" s="18"/>
      <c r="L58" s="94">
        <f>L60</f>
        <v>1451000</v>
      </c>
      <c r="M58" s="94">
        <f>N58+O58</f>
        <v>-264282.19999999995</v>
      </c>
      <c r="N58" s="18"/>
      <c r="O58" s="117">
        <f>L58-I58</f>
        <v>-264282.19999999995</v>
      </c>
      <c r="P58" s="94">
        <f t="shared" si="4"/>
        <v>816000</v>
      </c>
      <c r="Q58" s="18"/>
      <c r="R58" s="18">
        <f>R60</f>
        <v>816000</v>
      </c>
      <c r="S58" s="18">
        <f t="shared" si="5"/>
        <v>458000</v>
      </c>
      <c r="T58" s="18"/>
      <c r="U58" s="18">
        <f>U60</f>
        <v>458000</v>
      </c>
      <c r="V58" s="67"/>
    </row>
    <row r="59" spans="1:22" ht="12.75" customHeight="1">
      <c r="A59" s="9"/>
      <c r="B59" s="22" t="s">
        <v>5</v>
      </c>
      <c r="C59" s="10"/>
      <c r="D59" s="17"/>
      <c r="E59" s="10"/>
      <c r="F59" s="10"/>
      <c r="G59" s="17"/>
      <c r="H59" s="10"/>
      <c r="I59" s="10"/>
      <c r="J59" s="18"/>
      <c r="K59" s="23"/>
      <c r="L59" s="95"/>
      <c r="M59" s="94"/>
      <c r="N59" s="18"/>
      <c r="O59" s="117"/>
      <c r="P59" s="94"/>
      <c r="Q59" s="23"/>
      <c r="R59" s="23"/>
      <c r="S59" s="18"/>
      <c r="T59" s="23"/>
      <c r="U59" s="23"/>
      <c r="V59" s="67"/>
    </row>
    <row r="60" spans="1:22" ht="36" customHeight="1">
      <c r="A60" s="9" t="s">
        <v>97</v>
      </c>
      <c r="B60" s="22" t="s">
        <v>98</v>
      </c>
      <c r="C60" s="10" t="s">
        <v>10</v>
      </c>
      <c r="D60" s="17">
        <f t="shared" si="0"/>
        <v>370619</v>
      </c>
      <c r="E60" s="10"/>
      <c r="F60" s="75">
        <v>370619</v>
      </c>
      <c r="G60" s="17">
        <f t="shared" si="1"/>
        <v>1715282.2</v>
      </c>
      <c r="H60" s="10"/>
      <c r="I60" s="10">
        <v>1715282.2</v>
      </c>
      <c r="J60" s="18">
        <f t="shared" si="2"/>
        <v>1451000</v>
      </c>
      <c r="K60" s="23"/>
      <c r="L60" s="95">
        <v>1451000</v>
      </c>
      <c r="M60" s="94">
        <f>N60+O60</f>
        <v>-264282.19999999995</v>
      </c>
      <c r="N60" s="18"/>
      <c r="O60" s="117">
        <f>L60-I60</f>
        <v>-264282.19999999995</v>
      </c>
      <c r="P60" s="94">
        <f t="shared" si="4"/>
        <v>816000</v>
      </c>
      <c r="Q60" s="23"/>
      <c r="R60" s="23">
        <v>816000</v>
      </c>
      <c r="S60" s="18">
        <f t="shared" si="5"/>
        <v>458000</v>
      </c>
      <c r="T60" s="23"/>
      <c r="U60" s="23">
        <v>458000</v>
      </c>
      <c r="V60" s="67"/>
    </row>
    <row r="61" spans="1:22" ht="69" customHeight="1">
      <c r="A61" s="15" t="s">
        <v>99</v>
      </c>
      <c r="B61" s="16" t="s">
        <v>100</v>
      </c>
      <c r="C61" s="17" t="s">
        <v>101</v>
      </c>
      <c r="D61" s="17">
        <f t="shared" si="0"/>
        <v>172642.7105</v>
      </c>
      <c r="E61" s="17">
        <f>E66+E71+E75+E105</f>
        <v>172642.7105</v>
      </c>
      <c r="F61" s="17"/>
      <c r="G61" s="17">
        <f t="shared" si="1"/>
        <v>310432</v>
      </c>
      <c r="H61" s="17">
        <f>H66+H71+H75+H105</f>
        <v>310432</v>
      </c>
      <c r="I61" s="17"/>
      <c r="J61" s="18">
        <f t="shared" si="2"/>
        <v>384974</v>
      </c>
      <c r="K61" s="18">
        <f>K66+K71+K75+K105</f>
        <v>384974</v>
      </c>
      <c r="L61" s="18"/>
      <c r="M61" s="18">
        <f>N61+O61</f>
        <v>74542</v>
      </c>
      <c r="N61" s="18">
        <f t="shared" si="3"/>
        <v>74542</v>
      </c>
      <c r="O61" s="117"/>
      <c r="P61" s="18">
        <f t="shared" si="4"/>
        <v>410150</v>
      </c>
      <c r="Q61" s="18">
        <f>Q66+Q71+Q75+Q105</f>
        <v>410150</v>
      </c>
      <c r="R61" s="18"/>
      <c r="S61" s="18">
        <f t="shared" si="5"/>
        <v>435400</v>
      </c>
      <c r="T61" s="18">
        <f>T66+T71+T75+T105</f>
        <v>435400</v>
      </c>
      <c r="U61" s="18"/>
      <c r="V61" s="67"/>
    </row>
    <row r="62" spans="1:22" ht="12.75" customHeight="1">
      <c r="A62" s="9"/>
      <c r="B62" s="22" t="s">
        <v>5</v>
      </c>
      <c r="C62" s="10"/>
      <c r="D62" s="17"/>
      <c r="E62" s="10"/>
      <c r="F62" s="10"/>
      <c r="G62" s="17"/>
      <c r="H62" s="10"/>
      <c r="I62" s="10"/>
      <c r="J62" s="18"/>
      <c r="K62" s="23"/>
      <c r="L62" s="23"/>
      <c r="M62" s="18"/>
      <c r="N62" s="18"/>
      <c r="O62" s="117"/>
      <c r="P62" s="18"/>
      <c r="Q62" s="23"/>
      <c r="R62" s="23"/>
      <c r="S62" s="18"/>
      <c r="T62" s="23"/>
      <c r="U62" s="23"/>
      <c r="V62" s="67"/>
    </row>
    <row r="63" spans="1:22" ht="44.25" customHeight="1">
      <c r="A63" s="15" t="s">
        <v>102</v>
      </c>
      <c r="B63" s="16" t="s">
        <v>103</v>
      </c>
      <c r="C63" s="17" t="s">
        <v>104</v>
      </c>
      <c r="D63" s="17"/>
      <c r="E63" s="17"/>
      <c r="F63" s="17"/>
      <c r="G63" s="17"/>
      <c r="H63" s="17"/>
      <c r="I63" s="17"/>
      <c r="J63" s="18"/>
      <c r="K63" s="18"/>
      <c r="L63" s="18"/>
      <c r="M63" s="18"/>
      <c r="N63" s="18"/>
      <c r="O63" s="117"/>
      <c r="P63" s="18"/>
      <c r="Q63" s="18"/>
      <c r="R63" s="18"/>
      <c r="S63" s="18"/>
      <c r="T63" s="18"/>
      <c r="U63" s="18"/>
      <c r="V63" s="67"/>
    </row>
    <row r="64" spans="1:22" ht="18" customHeight="1">
      <c r="A64" s="9"/>
      <c r="B64" s="22" t="s">
        <v>5</v>
      </c>
      <c r="C64" s="10"/>
      <c r="D64" s="17"/>
      <c r="E64" s="10"/>
      <c r="F64" s="10"/>
      <c r="G64" s="17"/>
      <c r="H64" s="10"/>
      <c r="I64" s="10"/>
      <c r="J64" s="18"/>
      <c r="K64" s="23"/>
      <c r="L64" s="23"/>
      <c r="M64" s="18"/>
      <c r="N64" s="18"/>
      <c r="O64" s="117"/>
      <c r="P64" s="18"/>
      <c r="Q64" s="23"/>
      <c r="R64" s="23"/>
      <c r="S64" s="18"/>
      <c r="T64" s="23"/>
      <c r="U64" s="23"/>
      <c r="V64" s="67"/>
    </row>
    <row r="65" spans="1:22" ht="39" customHeight="1">
      <c r="A65" s="9" t="s">
        <v>105</v>
      </c>
      <c r="B65" s="22" t="s">
        <v>106</v>
      </c>
      <c r="C65" s="10"/>
      <c r="D65" s="17"/>
      <c r="E65" s="10"/>
      <c r="F65" s="10"/>
      <c r="G65" s="17"/>
      <c r="H65" s="10"/>
      <c r="I65" s="10"/>
      <c r="J65" s="18"/>
      <c r="K65" s="23"/>
      <c r="L65" s="23"/>
      <c r="M65" s="18"/>
      <c r="N65" s="18"/>
      <c r="O65" s="117"/>
      <c r="P65" s="18"/>
      <c r="Q65" s="23"/>
      <c r="R65" s="23"/>
      <c r="S65" s="18"/>
      <c r="T65" s="23"/>
      <c r="U65" s="23"/>
      <c r="V65" s="67"/>
    </row>
    <row r="66" spans="1:22" ht="44.25" customHeight="1">
      <c r="A66" s="15" t="s">
        <v>107</v>
      </c>
      <c r="B66" s="16" t="s">
        <v>108</v>
      </c>
      <c r="C66" s="17" t="s">
        <v>109</v>
      </c>
      <c r="D66" s="17">
        <f t="shared" si="0"/>
        <v>30672.728000000003</v>
      </c>
      <c r="E66" s="17">
        <f>E68+E70</f>
        <v>30672.728000000003</v>
      </c>
      <c r="F66" s="17"/>
      <c r="G66" s="17">
        <f t="shared" si="1"/>
        <v>35034</v>
      </c>
      <c r="H66" s="17">
        <f>H68+H70</f>
        <v>35034</v>
      </c>
      <c r="I66" s="17"/>
      <c r="J66" s="18">
        <f t="shared" si="2"/>
        <v>40374</v>
      </c>
      <c r="K66" s="18">
        <f>K68+K70</f>
        <v>40374</v>
      </c>
      <c r="L66" s="18"/>
      <c r="M66" s="18">
        <f>N66+O66</f>
        <v>5340</v>
      </c>
      <c r="N66" s="18">
        <f t="shared" si="3"/>
        <v>5340</v>
      </c>
      <c r="O66" s="117"/>
      <c r="P66" s="18">
        <f t="shared" si="4"/>
        <v>45450</v>
      </c>
      <c r="Q66" s="18">
        <f>Q68+Q70</f>
        <v>45450</v>
      </c>
      <c r="R66" s="18"/>
      <c r="S66" s="18">
        <f t="shared" si="5"/>
        <v>54400</v>
      </c>
      <c r="T66" s="18">
        <f>T68+T70</f>
        <v>54400</v>
      </c>
      <c r="U66" s="18"/>
      <c r="V66" s="67"/>
    </row>
    <row r="67" spans="1:22" ht="12.75" customHeight="1">
      <c r="A67" s="9"/>
      <c r="B67" s="22" t="s">
        <v>5</v>
      </c>
      <c r="C67" s="10"/>
      <c r="D67" s="17"/>
      <c r="E67" s="10"/>
      <c r="F67" s="10"/>
      <c r="G67" s="17"/>
      <c r="H67" s="10"/>
      <c r="I67" s="10"/>
      <c r="J67" s="18"/>
      <c r="K67" s="23"/>
      <c r="L67" s="23"/>
      <c r="M67" s="18"/>
      <c r="N67" s="18"/>
      <c r="O67" s="117"/>
      <c r="P67" s="18"/>
      <c r="Q67" s="23"/>
      <c r="R67" s="23"/>
      <c r="S67" s="18"/>
      <c r="T67" s="23"/>
      <c r="U67" s="23"/>
      <c r="V67" s="67"/>
    </row>
    <row r="68" spans="1:22" ht="27" customHeight="1">
      <c r="A68" s="9" t="s">
        <v>110</v>
      </c>
      <c r="B68" s="22" t="s">
        <v>111</v>
      </c>
      <c r="C68" s="10" t="s">
        <v>10</v>
      </c>
      <c r="D68" s="17">
        <f t="shared" si="0"/>
        <v>19652.308</v>
      </c>
      <c r="E68" s="10">
        <v>19652.308</v>
      </c>
      <c r="F68" s="10"/>
      <c r="G68" s="17">
        <f t="shared" si="1"/>
        <v>22808</v>
      </c>
      <c r="H68" s="10">
        <v>22808</v>
      </c>
      <c r="I68" s="10"/>
      <c r="J68" s="18">
        <f t="shared" si="2"/>
        <v>26150</v>
      </c>
      <c r="K68" s="23">
        <v>26150</v>
      </c>
      <c r="L68" s="23"/>
      <c r="M68" s="18">
        <f>N68+O68</f>
        <v>3342</v>
      </c>
      <c r="N68" s="18">
        <f t="shared" si="3"/>
        <v>3342</v>
      </c>
      <c r="O68" s="117"/>
      <c r="P68" s="18">
        <f t="shared" si="4"/>
        <v>28150</v>
      </c>
      <c r="Q68" s="23">
        <v>28150</v>
      </c>
      <c r="R68" s="23"/>
      <c r="S68" s="18">
        <f t="shared" si="5"/>
        <v>33700</v>
      </c>
      <c r="T68" s="23">
        <v>33700</v>
      </c>
      <c r="U68" s="23"/>
      <c r="V68" s="67"/>
    </row>
    <row r="69" spans="1:22" ht="50.25" customHeight="1">
      <c r="A69" s="9" t="s">
        <v>112</v>
      </c>
      <c r="B69" s="22" t="s">
        <v>113</v>
      </c>
      <c r="C69" s="10" t="s">
        <v>10</v>
      </c>
      <c r="D69" s="17"/>
      <c r="E69" s="10"/>
      <c r="F69" s="10"/>
      <c r="G69" s="17"/>
      <c r="H69" s="10"/>
      <c r="I69" s="10"/>
      <c r="J69" s="18"/>
      <c r="K69" s="23"/>
      <c r="L69" s="23"/>
      <c r="M69" s="18"/>
      <c r="N69" s="18"/>
      <c r="O69" s="117"/>
      <c r="P69" s="18"/>
      <c r="Q69" s="23"/>
      <c r="R69" s="23"/>
      <c r="S69" s="18"/>
      <c r="T69" s="23"/>
      <c r="U69" s="23"/>
      <c r="V69" s="67"/>
    </row>
    <row r="70" spans="1:22" ht="18" customHeight="1">
      <c r="A70" s="9" t="s">
        <v>114</v>
      </c>
      <c r="B70" s="22" t="s">
        <v>115</v>
      </c>
      <c r="C70" s="10" t="s">
        <v>10</v>
      </c>
      <c r="D70" s="17">
        <f t="shared" si="0"/>
        <v>11020.42</v>
      </c>
      <c r="E70" s="10">
        <v>11020.42</v>
      </c>
      <c r="F70" s="10"/>
      <c r="G70" s="17">
        <f t="shared" si="1"/>
        <v>12226</v>
      </c>
      <c r="H70" s="10">
        <v>12226</v>
      </c>
      <c r="I70" s="10"/>
      <c r="J70" s="18">
        <f t="shared" si="2"/>
        <v>14224</v>
      </c>
      <c r="K70" s="23">
        <v>14224</v>
      </c>
      <c r="L70" s="23"/>
      <c r="M70" s="18">
        <f>N70+O70</f>
        <v>1998</v>
      </c>
      <c r="N70" s="18">
        <f t="shared" si="3"/>
        <v>1998</v>
      </c>
      <c r="O70" s="117"/>
      <c r="P70" s="18">
        <f t="shared" si="4"/>
        <v>17300</v>
      </c>
      <c r="Q70" s="23">
        <v>17300</v>
      </c>
      <c r="R70" s="23"/>
      <c r="S70" s="18">
        <f t="shared" si="5"/>
        <v>20700</v>
      </c>
      <c r="T70" s="23">
        <v>20700</v>
      </c>
      <c r="U70" s="23"/>
      <c r="V70" s="67"/>
    </row>
    <row r="71" spans="1:22" ht="50.25" customHeight="1">
      <c r="A71" s="15" t="s">
        <v>116</v>
      </c>
      <c r="B71" s="16" t="s">
        <v>117</v>
      </c>
      <c r="C71" s="17" t="s">
        <v>118</v>
      </c>
      <c r="D71" s="17">
        <f t="shared" si="0"/>
        <v>9805.3</v>
      </c>
      <c r="E71" s="17">
        <f>E73+E74</f>
        <v>9805.3</v>
      </c>
      <c r="F71" s="17"/>
      <c r="G71" s="17">
        <f t="shared" si="1"/>
        <v>13998</v>
      </c>
      <c r="H71" s="17">
        <f>H73+H74</f>
        <v>13998</v>
      </c>
      <c r="I71" s="17"/>
      <c r="J71" s="18">
        <f t="shared" si="2"/>
        <v>18000</v>
      </c>
      <c r="K71" s="18">
        <f>K73+K74</f>
        <v>18000</v>
      </c>
      <c r="L71" s="18"/>
      <c r="M71" s="18">
        <f>N71+O71</f>
        <v>4002</v>
      </c>
      <c r="N71" s="18">
        <f t="shared" si="3"/>
        <v>4002</v>
      </c>
      <c r="O71" s="117"/>
      <c r="P71" s="18">
        <f t="shared" si="4"/>
        <v>19500</v>
      </c>
      <c r="Q71" s="18">
        <f>Q73+Q74</f>
        <v>19500</v>
      </c>
      <c r="R71" s="18"/>
      <c r="S71" s="18">
        <f t="shared" si="5"/>
        <v>21200</v>
      </c>
      <c r="T71" s="18">
        <f>T73+T74</f>
        <v>21200</v>
      </c>
      <c r="U71" s="18"/>
      <c r="V71" s="67"/>
    </row>
    <row r="72" spans="1:22" ht="33.75" customHeight="1">
      <c r="A72" s="9"/>
      <c r="B72" s="22" t="s">
        <v>5</v>
      </c>
      <c r="C72" s="10"/>
      <c r="D72" s="17"/>
      <c r="E72" s="10"/>
      <c r="F72" s="10"/>
      <c r="G72" s="17"/>
      <c r="H72" s="10"/>
      <c r="I72" s="10"/>
      <c r="J72" s="18"/>
      <c r="K72" s="23"/>
      <c r="L72" s="23"/>
      <c r="M72" s="18"/>
      <c r="N72" s="18"/>
      <c r="O72" s="117"/>
      <c r="P72" s="18"/>
      <c r="Q72" s="23"/>
      <c r="R72" s="23"/>
      <c r="S72" s="18"/>
      <c r="T72" s="23"/>
      <c r="U72" s="23"/>
      <c r="V72" s="67"/>
    </row>
    <row r="73" spans="1:22" ht="54" customHeight="1">
      <c r="A73" s="9" t="s">
        <v>119</v>
      </c>
      <c r="B73" s="22" t="s">
        <v>120</v>
      </c>
      <c r="C73" s="10"/>
      <c r="D73" s="17">
        <f t="shared" si="0"/>
        <v>5228.3</v>
      </c>
      <c r="E73" s="10">
        <v>5228.3</v>
      </c>
      <c r="F73" s="10"/>
      <c r="G73" s="17">
        <f t="shared" si="1"/>
        <v>3998</v>
      </c>
      <c r="H73" s="10">
        <v>3998</v>
      </c>
      <c r="I73" s="10"/>
      <c r="J73" s="18">
        <f t="shared" si="2"/>
        <v>5000</v>
      </c>
      <c r="K73" s="23">
        <v>5000</v>
      </c>
      <c r="L73" s="23"/>
      <c r="M73" s="18">
        <f>N73+O73</f>
        <v>1002</v>
      </c>
      <c r="N73" s="18">
        <f t="shared" si="3"/>
        <v>1002</v>
      </c>
      <c r="O73" s="117"/>
      <c r="P73" s="18">
        <f t="shared" si="4"/>
        <v>5500</v>
      </c>
      <c r="Q73" s="23">
        <v>5500</v>
      </c>
      <c r="R73" s="23"/>
      <c r="S73" s="18">
        <f t="shared" si="5"/>
        <v>6200</v>
      </c>
      <c r="T73" s="23">
        <v>6200</v>
      </c>
      <c r="U73" s="23"/>
      <c r="V73" s="67"/>
    </row>
    <row r="74" spans="1:22" ht="54" customHeight="1">
      <c r="A74" s="9">
        <v>1343</v>
      </c>
      <c r="B74" s="22" t="s">
        <v>623</v>
      </c>
      <c r="C74" s="10"/>
      <c r="D74" s="17">
        <f t="shared" si="0"/>
        <v>4577</v>
      </c>
      <c r="E74" s="10">
        <v>4577</v>
      </c>
      <c r="F74" s="10"/>
      <c r="G74" s="17">
        <f t="shared" si="1"/>
        <v>10000</v>
      </c>
      <c r="H74" s="10">
        <v>10000</v>
      </c>
      <c r="I74" s="10"/>
      <c r="J74" s="18">
        <f t="shared" si="2"/>
        <v>13000</v>
      </c>
      <c r="K74" s="23">
        <v>13000</v>
      </c>
      <c r="L74" s="23"/>
      <c r="M74" s="18">
        <f>N74+O74</f>
        <v>3000</v>
      </c>
      <c r="N74" s="18">
        <f t="shared" si="3"/>
        <v>3000</v>
      </c>
      <c r="O74" s="117"/>
      <c r="P74" s="18">
        <f t="shared" si="4"/>
        <v>14000</v>
      </c>
      <c r="Q74" s="23">
        <v>14000</v>
      </c>
      <c r="R74" s="23"/>
      <c r="S74" s="18">
        <f t="shared" si="5"/>
        <v>15000</v>
      </c>
      <c r="T74" s="23">
        <v>15000</v>
      </c>
      <c r="U74" s="23"/>
      <c r="V74" s="67"/>
    </row>
    <row r="75" spans="1:22" ht="50.25" customHeight="1">
      <c r="A75" s="15" t="s">
        <v>121</v>
      </c>
      <c r="B75" s="16" t="s">
        <v>122</v>
      </c>
      <c r="C75" s="17" t="s">
        <v>123</v>
      </c>
      <c r="D75" s="17">
        <f>E75+F75</f>
        <v>125796.63449999999</v>
      </c>
      <c r="E75" s="17">
        <f>E79+E82+E83+E84+E87+E88+E94</f>
        <v>125796.63449999999</v>
      </c>
      <c r="F75" s="17"/>
      <c r="G75" s="17">
        <f>H75+I75</f>
        <v>238400</v>
      </c>
      <c r="H75" s="17">
        <f>H77+H94</f>
        <v>238400</v>
      </c>
      <c r="I75" s="17"/>
      <c r="J75" s="18">
        <f>K75+L75</f>
        <v>291600</v>
      </c>
      <c r="K75" s="18">
        <f>K77+K94</f>
        <v>291600</v>
      </c>
      <c r="L75" s="18"/>
      <c r="M75" s="18">
        <f>N75+O75</f>
        <v>53200</v>
      </c>
      <c r="N75" s="18">
        <f>K75-H75</f>
        <v>53200</v>
      </c>
      <c r="O75" s="117"/>
      <c r="P75" s="18">
        <f>Q75+R75</f>
        <v>308200</v>
      </c>
      <c r="Q75" s="18">
        <f>Q77+Q94</f>
        <v>308200</v>
      </c>
      <c r="R75" s="18"/>
      <c r="S75" s="18">
        <f>T75+U75</f>
        <v>320800</v>
      </c>
      <c r="T75" s="18">
        <f>T77+T94</f>
        <v>320800</v>
      </c>
      <c r="U75" s="18"/>
      <c r="V75" s="67"/>
    </row>
    <row r="76" spans="1:22" ht="12.75" customHeight="1">
      <c r="A76" s="9"/>
      <c r="B76" s="22" t="s">
        <v>5</v>
      </c>
      <c r="C76" s="10"/>
      <c r="D76" s="17"/>
      <c r="E76" s="10"/>
      <c r="F76" s="10"/>
      <c r="G76" s="17"/>
      <c r="H76" s="10"/>
      <c r="I76" s="10"/>
      <c r="J76" s="18"/>
      <c r="K76" s="23"/>
      <c r="L76" s="23"/>
      <c r="M76" s="18"/>
      <c r="N76" s="18"/>
      <c r="O76" s="117"/>
      <c r="P76" s="18"/>
      <c r="Q76" s="23"/>
      <c r="R76" s="23"/>
      <c r="S76" s="18"/>
      <c r="T76" s="23"/>
      <c r="U76" s="23"/>
      <c r="V76" s="67"/>
    </row>
    <row r="77" spans="1:22" ht="72" customHeight="1">
      <c r="A77" s="9" t="s">
        <v>124</v>
      </c>
      <c r="B77" s="22" t="s">
        <v>125</v>
      </c>
      <c r="C77" s="10" t="s">
        <v>10</v>
      </c>
      <c r="D77" s="17">
        <f>E77</f>
        <v>125796.63449999999</v>
      </c>
      <c r="E77" s="10">
        <f>E79+E82+E83+E84+E87+E88+E94</f>
        <v>125796.63449999999</v>
      </c>
      <c r="F77" s="17"/>
      <c r="G77" s="17">
        <f>H77+I77</f>
        <v>162400</v>
      </c>
      <c r="H77" s="10">
        <f>H79+H82+H84+H87+H88+I93</f>
        <v>162400</v>
      </c>
      <c r="I77" s="10"/>
      <c r="J77" s="18">
        <f>K77+L77</f>
        <v>189600</v>
      </c>
      <c r="K77" s="96">
        <f>K79+K82+K84+K87+K88+K93</f>
        <v>189600</v>
      </c>
      <c r="L77" s="23"/>
      <c r="M77" s="18">
        <f>N77+O77</f>
        <v>27200</v>
      </c>
      <c r="N77" s="18">
        <f>K77-H77</f>
        <v>27200</v>
      </c>
      <c r="O77" s="117"/>
      <c r="P77" s="18">
        <f>Q77+R77</f>
        <v>198200</v>
      </c>
      <c r="Q77" s="23">
        <f>Q79+Q82+Q84+Q87+Q88</f>
        <v>198200</v>
      </c>
      <c r="R77" s="23"/>
      <c r="S77" s="18">
        <f>T77+U77</f>
        <v>205800</v>
      </c>
      <c r="T77" s="23">
        <f>T79+T82+T84+T87+T88</f>
        <v>205800</v>
      </c>
      <c r="U77" s="23"/>
      <c r="V77" s="67"/>
    </row>
    <row r="78" spans="1:22" ht="18" customHeight="1">
      <c r="A78" s="9"/>
      <c r="B78" s="22" t="s">
        <v>5</v>
      </c>
      <c r="C78" s="10"/>
      <c r="D78" s="17"/>
      <c r="E78" s="10"/>
      <c r="F78" s="10"/>
      <c r="G78" s="17"/>
      <c r="H78" s="10"/>
      <c r="I78" s="10"/>
      <c r="J78" s="18"/>
      <c r="K78" s="23"/>
      <c r="L78" s="23"/>
      <c r="M78" s="18"/>
      <c r="N78" s="18"/>
      <c r="O78" s="117"/>
      <c r="P78" s="18"/>
      <c r="Q78" s="23"/>
      <c r="R78" s="23"/>
      <c r="S78" s="18"/>
      <c r="T78" s="23"/>
      <c r="U78" s="23"/>
      <c r="V78" s="67"/>
    </row>
    <row r="79" spans="1:22" ht="57" customHeight="1">
      <c r="A79" s="9" t="s">
        <v>126</v>
      </c>
      <c r="B79" s="22" t="s">
        <v>127</v>
      </c>
      <c r="C79" s="10" t="s">
        <v>10</v>
      </c>
      <c r="D79" s="17">
        <f aca="true" t="shared" si="6" ref="D79:D84">E79+F79</f>
        <v>1052</v>
      </c>
      <c r="E79" s="10">
        <v>1052</v>
      </c>
      <c r="F79" s="10"/>
      <c r="G79" s="17">
        <f>H79+I79</f>
        <v>1000</v>
      </c>
      <c r="H79" s="10">
        <v>1000</v>
      </c>
      <c r="I79" s="10"/>
      <c r="J79" s="18">
        <f>K79+L79</f>
        <v>1100</v>
      </c>
      <c r="K79" s="23">
        <v>1100</v>
      </c>
      <c r="L79" s="23"/>
      <c r="M79" s="18">
        <f>N79+O79</f>
        <v>100</v>
      </c>
      <c r="N79" s="18">
        <f>K79-H79</f>
        <v>100</v>
      </c>
      <c r="O79" s="117"/>
      <c r="P79" s="18">
        <f>Q79+R79</f>
        <v>1200</v>
      </c>
      <c r="Q79" s="23">
        <v>1200</v>
      </c>
      <c r="R79" s="23"/>
      <c r="S79" s="18">
        <f>T79+U79</f>
        <v>1300</v>
      </c>
      <c r="T79" s="23">
        <v>1300</v>
      </c>
      <c r="U79" s="23"/>
      <c r="V79" s="67"/>
    </row>
    <row r="80" spans="1:22" ht="63">
      <c r="A80" s="9" t="s">
        <v>128</v>
      </c>
      <c r="B80" s="22" t="s">
        <v>129</v>
      </c>
      <c r="C80" s="10" t="s">
        <v>10</v>
      </c>
      <c r="D80" s="17"/>
      <c r="E80" s="10"/>
      <c r="F80" s="10"/>
      <c r="G80" s="17"/>
      <c r="H80" s="10"/>
      <c r="I80" s="10"/>
      <c r="J80" s="18"/>
      <c r="K80" s="23"/>
      <c r="L80" s="23"/>
      <c r="M80" s="18"/>
      <c r="N80" s="18"/>
      <c r="O80" s="117"/>
      <c r="P80" s="18"/>
      <c r="Q80" s="23"/>
      <c r="R80" s="23"/>
      <c r="S80" s="18"/>
      <c r="T80" s="23"/>
      <c r="U80" s="23"/>
      <c r="V80" s="67"/>
    </row>
    <row r="81" spans="1:22" ht="47.25" customHeight="1">
      <c r="A81" s="9" t="s">
        <v>130</v>
      </c>
      <c r="B81" s="22" t="s">
        <v>131</v>
      </c>
      <c r="C81" s="10" t="s">
        <v>10</v>
      </c>
      <c r="D81" s="17"/>
      <c r="E81" s="10"/>
      <c r="F81" s="10"/>
      <c r="G81" s="17"/>
      <c r="H81" s="10"/>
      <c r="I81" s="10"/>
      <c r="J81" s="18"/>
      <c r="K81" s="23"/>
      <c r="L81" s="23"/>
      <c r="M81" s="18"/>
      <c r="N81" s="18"/>
      <c r="O81" s="117"/>
      <c r="P81" s="18"/>
      <c r="Q81" s="23"/>
      <c r="R81" s="23"/>
      <c r="S81" s="18"/>
      <c r="T81" s="23"/>
      <c r="U81" s="23"/>
      <c r="V81" s="67"/>
    </row>
    <row r="82" spans="1:22" ht="57" customHeight="1">
      <c r="A82" s="9" t="s">
        <v>132</v>
      </c>
      <c r="B82" s="22" t="s">
        <v>133</v>
      </c>
      <c r="C82" s="10" t="s">
        <v>10</v>
      </c>
      <c r="D82" s="17">
        <f t="shared" si="6"/>
        <v>280</v>
      </c>
      <c r="E82" s="10">
        <v>280</v>
      </c>
      <c r="F82" s="10"/>
      <c r="G82" s="17">
        <f>H82+I82</f>
        <v>4000</v>
      </c>
      <c r="H82" s="10">
        <v>4000</v>
      </c>
      <c r="I82" s="10"/>
      <c r="J82" s="18">
        <f>K82+L82</f>
        <v>6000</v>
      </c>
      <c r="K82" s="23">
        <v>6000</v>
      </c>
      <c r="L82" s="23"/>
      <c r="M82" s="18">
        <f>N82+O82</f>
        <v>2000</v>
      </c>
      <c r="N82" s="18">
        <f>K82-H82</f>
        <v>2000</v>
      </c>
      <c r="O82" s="117"/>
      <c r="P82" s="18">
        <f>Q82+R82</f>
        <v>7000</v>
      </c>
      <c r="Q82" s="23">
        <v>7000</v>
      </c>
      <c r="R82" s="23"/>
      <c r="S82" s="18">
        <f>T82+U82</f>
        <v>8000</v>
      </c>
      <c r="T82" s="23">
        <v>8000</v>
      </c>
      <c r="U82" s="23"/>
      <c r="V82" s="67"/>
    </row>
    <row r="83" spans="1:22" ht="31.5" customHeight="1">
      <c r="A83" s="9" t="s">
        <v>134</v>
      </c>
      <c r="B83" s="22" t="s">
        <v>135</v>
      </c>
      <c r="C83" s="10" t="s">
        <v>10</v>
      </c>
      <c r="D83" s="17">
        <f t="shared" si="6"/>
        <v>1370</v>
      </c>
      <c r="E83" s="10">
        <v>1370</v>
      </c>
      <c r="F83" s="10"/>
      <c r="G83" s="17"/>
      <c r="H83" s="10"/>
      <c r="I83" s="10"/>
      <c r="J83" s="18"/>
      <c r="K83" s="23"/>
      <c r="L83" s="23"/>
      <c r="M83" s="18"/>
      <c r="N83" s="18"/>
      <c r="O83" s="117"/>
      <c r="P83" s="18"/>
      <c r="Q83" s="23"/>
      <c r="R83" s="23"/>
      <c r="S83" s="18"/>
      <c r="T83" s="23"/>
      <c r="U83" s="23"/>
      <c r="V83" s="67"/>
    </row>
    <row r="84" spans="1:22" ht="39" customHeight="1">
      <c r="A84" s="9" t="s">
        <v>136</v>
      </c>
      <c r="B84" s="22" t="s">
        <v>137</v>
      </c>
      <c r="C84" s="10" t="s">
        <v>10</v>
      </c>
      <c r="D84" s="17">
        <f t="shared" si="6"/>
        <v>38055.1455</v>
      </c>
      <c r="E84" s="10">
        <v>38055.1455</v>
      </c>
      <c r="F84" s="10"/>
      <c r="G84" s="17">
        <f>H84+I84</f>
        <v>49100</v>
      </c>
      <c r="H84" s="10">
        <v>49100</v>
      </c>
      <c r="I84" s="10"/>
      <c r="J84" s="18">
        <f>K84+L84</f>
        <v>54500</v>
      </c>
      <c r="K84" s="23">
        <v>54500</v>
      </c>
      <c r="L84" s="23"/>
      <c r="M84" s="18">
        <f>N84+O84</f>
        <v>5400</v>
      </c>
      <c r="N84" s="18">
        <f>K84-H84</f>
        <v>5400</v>
      </c>
      <c r="O84" s="117"/>
      <c r="P84" s="18">
        <f>Q84+R84</f>
        <v>57000</v>
      </c>
      <c r="Q84" s="23">
        <v>57000</v>
      </c>
      <c r="R84" s="23"/>
      <c r="S84" s="18">
        <f>T84+U84</f>
        <v>59500</v>
      </c>
      <c r="T84" s="23">
        <v>59500</v>
      </c>
      <c r="U84" s="23"/>
      <c r="V84" s="67"/>
    </row>
    <row r="85" spans="1:22" ht="80.25" customHeight="1">
      <c r="A85" s="9" t="s">
        <v>138</v>
      </c>
      <c r="B85" s="22" t="s">
        <v>139</v>
      </c>
      <c r="C85" s="10" t="s">
        <v>10</v>
      </c>
      <c r="D85" s="17"/>
      <c r="E85" s="10"/>
      <c r="F85" s="10"/>
      <c r="G85" s="17"/>
      <c r="H85" s="10"/>
      <c r="I85" s="10"/>
      <c r="J85" s="18"/>
      <c r="K85" s="23"/>
      <c r="L85" s="23"/>
      <c r="M85" s="18"/>
      <c r="N85" s="18"/>
      <c r="O85" s="117"/>
      <c r="P85" s="18"/>
      <c r="Q85" s="23"/>
      <c r="R85" s="23"/>
      <c r="S85" s="18"/>
      <c r="T85" s="23"/>
      <c r="U85" s="23"/>
      <c r="V85" s="67"/>
    </row>
    <row r="86" spans="1:22" ht="48.75" customHeight="1">
      <c r="A86" s="9" t="s">
        <v>140</v>
      </c>
      <c r="B86" s="22" t="s">
        <v>141</v>
      </c>
      <c r="C86" s="10" t="s">
        <v>10</v>
      </c>
      <c r="D86" s="17"/>
      <c r="E86" s="10"/>
      <c r="F86" s="10"/>
      <c r="G86" s="17"/>
      <c r="H86" s="10"/>
      <c r="I86" s="10"/>
      <c r="J86" s="18"/>
      <c r="K86" s="23"/>
      <c r="L86" s="23"/>
      <c r="M86" s="18"/>
      <c r="N86" s="18"/>
      <c r="O86" s="117"/>
      <c r="P86" s="18"/>
      <c r="Q86" s="23"/>
      <c r="R86" s="23"/>
      <c r="S86" s="18"/>
      <c r="T86" s="23"/>
      <c r="U86" s="23"/>
      <c r="V86" s="67"/>
    </row>
    <row r="87" spans="1:22" ht="30" customHeight="1">
      <c r="A87" s="9" t="s">
        <v>142</v>
      </c>
      <c r="B87" s="22" t="s">
        <v>143</v>
      </c>
      <c r="C87" s="10" t="s">
        <v>10</v>
      </c>
      <c r="D87" s="17">
        <f>E87+F87</f>
        <v>33112.83</v>
      </c>
      <c r="E87" s="10">
        <v>33112.83</v>
      </c>
      <c r="F87" s="10"/>
      <c r="G87" s="17">
        <f>H87+I87</f>
        <v>92800</v>
      </c>
      <c r="H87" s="10">
        <v>92800</v>
      </c>
      <c r="I87" s="10"/>
      <c r="J87" s="18">
        <f>K87+L87</f>
        <v>108000</v>
      </c>
      <c r="K87" s="23">
        <v>108000</v>
      </c>
      <c r="L87" s="23"/>
      <c r="M87" s="18">
        <f>N87+O87</f>
        <v>15200</v>
      </c>
      <c r="N87" s="18">
        <f>K87-H87</f>
        <v>15200</v>
      </c>
      <c r="O87" s="117"/>
      <c r="P87" s="18">
        <f>Q87+R87</f>
        <v>112000</v>
      </c>
      <c r="Q87" s="23">
        <v>112000</v>
      </c>
      <c r="R87" s="23"/>
      <c r="S87" s="18">
        <f>T87+U87</f>
        <v>114000</v>
      </c>
      <c r="T87" s="23">
        <v>114000</v>
      </c>
      <c r="U87" s="23"/>
      <c r="V87" s="67"/>
    </row>
    <row r="88" spans="1:22" ht="48.75" customHeight="1">
      <c r="A88" s="9" t="s">
        <v>144</v>
      </c>
      <c r="B88" s="22" t="s">
        <v>145</v>
      </c>
      <c r="C88" s="10" t="s">
        <v>10</v>
      </c>
      <c r="D88" s="17">
        <f>E88+F88</f>
        <v>13529.15</v>
      </c>
      <c r="E88" s="10">
        <v>13529.15</v>
      </c>
      <c r="F88" s="10"/>
      <c r="G88" s="17">
        <f>H88+I88</f>
        <v>15500</v>
      </c>
      <c r="H88" s="10">
        <v>15500</v>
      </c>
      <c r="I88" s="10"/>
      <c r="J88" s="18">
        <f>K88+L88</f>
        <v>20000</v>
      </c>
      <c r="K88" s="23">
        <v>20000</v>
      </c>
      <c r="L88" s="23"/>
      <c r="M88" s="18">
        <f>N88+O88</f>
        <v>4500</v>
      </c>
      <c r="N88" s="18">
        <f>K88-H88</f>
        <v>4500</v>
      </c>
      <c r="O88" s="117"/>
      <c r="P88" s="18">
        <f>Q88+R88</f>
        <v>21000</v>
      </c>
      <c r="Q88" s="23">
        <v>21000</v>
      </c>
      <c r="R88" s="23"/>
      <c r="S88" s="18">
        <f>T88+U88</f>
        <v>23000</v>
      </c>
      <c r="T88" s="23">
        <v>23000</v>
      </c>
      <c r="U88" s="23"/>
      <c r="V88" s="67"/>
    </row>
    <row r="89" spans="1:22" ht="48.75" customHeight="1">
      <c r="A89" s="9" t="s">
        <v>146</v>
      </c>
      <c r="B89" s="22" t="s">
        <v>147</v>
      </c>
      <c r="C89" s="10" t="s">
        <v>10</v>
      </c>
      <c r="D89" s="17"/>
      <c r="E89" s="10"/>
      <c r="F89" s="10"/>
      <c r="G89" s="17"/>
      <c r="H89" s="10"/>
      <c r="I89" s="10"/>
      <c r="J89" s="18"/>
      <c r="K89" s="23"/>
      <c r="L89" s="23"/>
      <c r="M89" s="18"/>
      <c r="N89" s="18"/>
      <c r="O89" s="117"/>
      <c r="P89" s="18"/>
      <c r="Q89" s="23"/>
      <c r="R89" s="23"/>
      <c r="S89" s="18"/>
      <c r="T89" s="23"/>
      <c r="U89" s="23"/>
      <c r="V89" s="67"/>
    </row>
    <row r="90" spans="1:22" ht="80.25" customHeight="1">
      <c r="A90" s="9" t="s">
        <v>148</v>
      </c>
      <c r="B90" s="22" t="s">
        <v>149</v>
      </c>
      <c r="C90" s="10" t="s">
        <v>10</v>
      </c>
      <c r="D90" s="17"/>
      <c r="E90" s="10"/>
      <c r="F90" s="10"/>
      <c r="G90" s="17"/>
      <c r="H90" s="10"/>
      <c r="I90" s="10"/>
      <c r="J90" s="18"/>
      <c r="K90" s="23"/>
      <c r="L90" s="23"/>
      <c r="M90" s="18"/>
      <c r="N90" s="18"/>
      <c r="O90" s="117"/>
      <c r="P90" s="18"/>
      <c r="Q90" s="23"/>
      <c r="R90" s="23"/>
      <c r="S90" s="18"/>
      <c r="T90" s="23"/>
      <c r="U90" s="23"/>
      <c r="V90" s="67"/>
    </row>
    <row r="91" spans="1:22" ht="28.5" customHeight="1">
      <c r="A91" s="9" t="s">
        <v>150</v>
      </c>
      <c r="B91" s="22" t="s">
        <v>151</v>
      </c>
      <c r="C91" s="10" t="s">
        <v>10</v>
      </c>
      <c r="D91" s="17"/>
      <c r="E91" s="10"/>
      <c r="F91" s="10"/>
      <c r="G91" s="17"/>
      <c r="H91" s="10"/>
      <c r="I91" s="10"/>
      <c r="J91" s="18"/>
      <c r="K91" s="23"/>
      <c r="L91" s="23"/>
      <c r="M91" s="18"/>
      <c r="N91" s="18"/>
      <c r="O91" s="117"/>
      <c r="P91" s="18"/>
      <c r="Q91" s="23"/>
      <c r="R91" s="23"/>
      <c r="S91" s="18"/>
      <c r="T91" s="23"/>
      <c r="U91" s="23"/>
      <c r="V91" s="67"/>
    </row>
    <row r="92" spans="1:22" ht="24" customHeight="1">
      <c r="A92" s="9" t="s">
        <v>152</v>
      </c>
      <c r="B92" s="22" t="s">
        <v>153</v>
      </c>
      <c r="C92" s="10" t="s">
        <v>10</v>
      </c>
      <c r="D92" s="17"/>
      <c r="E92" s="10"/>
      <c r="F92" s="10"/>
      <c r="G92" s="17"/>
      <c r="H92" s="10"/>
      <c r="I92" s="10"/>
      <c r="J92" s="18"/>
      <c r="K92" s="23"/>
      <c r="L92" s="23"/>
      <c r="M92" s="18"/>
      <c r="N92" s="18"/>
      <c r="O92" s="117"/>
      <c r="P92" s="18"/>
      <c r="Q92" s="23"/>
      <c r="R92" s="23"/>
      <c r="S92" s="18"/>
      <c r="T92" s="23"/>
      <c r="U92" s="23"/>
      <c r="V92" s="67"/>
    </row>
    <row r="93" spans="1:22" ht="24" customHeight="1">
      <c r="A93" s="9" t="s">
        <v>154</v>
      </c>
      <c r="B93" s="22" t="s">
        <v>155</v>
      </c>
      <c r="C93" s="10" t="s">
        <v>10</v>
      </c>
      <c r="D93" s="17"/>
      <c r="E93" s="10"/>
      <c r="F93" s="10"/>
      <c r="G93" s="17"/>
      <c r="H93" s="10"/>
      <c r="I93" s="10"/>
      <c r="J93" s="18"/>
      <c r="K93" s="23"/>
      <c r="L93" s="23"/>
      <c r="M93" s="18"/>
      <c r="N93" s="18"/>
      <c r="O93" s="117"/>
      <c r="P93" s="18"/>
      <c r="Q93" s="23"/>
      <c r="R93" s="23"/>
      <c r="S93" s="18"/>
      <c r="T93" s="23"/>
      <c r="U93" s="23"/>
      <c r="V93" s="67"/>
    </row>
    <row r="94" spans="1:22" ht="36.75" customHeight="1">
      <c r="A94" s="9" t="s">
        <v>156</v>
      </c>
      <c r="B94" s="22" t="s">
        <v>157</v>
      </c>
      <c r="C94" s="10" t="s">
        <v>10</v>
      </c>
      <c r="D94" s="17">
        <f>E94+F94</f>
        <v>38397.509</v>
      </c>
      <c r="E94" s="10">
        <v>38397.509</v>
      </c>
      <c r="F94" s="10"/>
      <c r="G94" s="17">
        <f>H94+I94</f>
        <v>76000</v>
      </c>
      <c r="H94" s="10">
        <v>76000</v>
      </c>
      <c r="I94" s="10"/>
      <c r="J94" s="18">
        <f>K94+L94</f>
        <v>102000</v>
      </c>
      <c r="K94" s="23">
        <v>102000</v>
      </c>
      <c r="L94" s="23"/>
      <c r="M94" s="18">
        <f>N94+O94</f>
        <v>26000</v>
      </c>
      <c r="N94" s="18">
        <f>K94-H94</f>
        <v>26000</v>
      </c>
      <c r="O94" s="117"/>
      <c r="P94" s="18">
        <f>Q94+R94</f>
        <v>110000</v>
      </c>
      <c r="Q94" s="23">
        <v>110000</v>
      </c>
      <c r="R94" s="23"/>
      <c r="S94" s="18">
        <f>T94+U94</f>
        <v>115000</v>
      </c>
      <c r="T94" s="23">
        <v>115000</v>
      </c>
      <c r="U94" s="23"/>
      <c r="V94" s="67"/>
    </row>
    <row r="95" spans="1:22" ht="50.25" customHeight="1">
      <c r="A95" s="15" t="s">
        <v>158</v>
      </c>
      <c r="B95" s="16" t="s">
        <v>187</v>
      </c>
      <c r="C95" s="17" t="s">
        <v>160</v>
      </c>
      <c r="D95" s="17"/>
      <c r="E95" s="17"/>
      <c r="F95" s="17"/>
      <c r="G95" s="17"/>
      <c r="H95" s="17"/>
      <c r="I95" s="17"/>
      <c r="J95" s="18"/>
      <c r="K95" s="18"/>
      <c r="L95" s="18"/>
      <c r="M95" s="18"/>
      <c r="N95" s="18"/>
      <c r="O95" s="117"/>
      <c r="P95" s="18"/>
      <c r="Q95" s="18"/>
      <c r="R95" s="18"/>
      <c r="S95" s="18"/>
      <c r="T95" s="18"/>
      <c r="U95" s="18"/>
      <c r="V95" s="67"/>
    </row>
    <row r="96" spans="1:22" ht="19.5" customHeight="1">
      <c r="A96" s="9"/>
      <c r="B96" s="22" t="s">
        <v>5</v>
      </c>
      <c r="C96" s="10"/>
      <c r="D96" s="17"/>
      <c r="E96" s="10"/>
      <c r="F96" s="10"/>
      <c r="G96" s="17"/>
      <c r="H96" s="10"/>
      <c r="I96" s="10"/>
      <c r="J96" s="18"/>
      <c r="K96" s="23"/>
      <c r="L96" s="23"/>
      <c r="M96" s="18"/>
      <c r="N96" s="18"/>
      <c r="O96" s="117"/>
      <c r="P96" s="18"/>
      <c r="Q96" s="23"/>
      <c r="R96" s="23"/>
      <c r="S96" s="18"/>
      <c r="T96" s="23"/>
      <c r="U96" s="23"/>
      <c r="V96" s="67"/>
    </row>
    <row r="97" spans="1:22" ht="45.75" customHeight="1">
      <c r="A97" s="9" t="s">
        <v>161</v>
      </c>
      <c r="B97" s="22" t="s">
        <v>162</v>
      </c>
      <c r="C97" s="10" t="s">
        <v>10</v>
      </c>
      <c r="D97" s="17"/>
      <c r="E97" s="10"/>
      <c r="F97" s="10"/>
      <c r="G97" s="17"/>
      <c r="H97" s="10"/>
      <c r="I97" s="10"/>
      <c r="J97" s="18"/>
      <c r="K97" s="23"/>
      <c r="L97" s="23"/>
      <c r="M97" s="18"/>
      <c r="N97" s="18"/>
      <c r="O97" s="117"/>
      <c r="P97" s="18"/>
      <c r="Q97" s="23"/>
      <c r="R97" s="23"/>
      <c r="S97" s="18"/>
      <c r="T97" s="23"/>
      <c r="U97" s="23"/>
      <c r="V97" s="67"/>
    </row>
    <row r="98" spans="1:22" ht="38.25" customHeight="1">
      <c r="A98" s="9" t="s">
        <v>163</v>
      </c>
      <c r="B98" s="22" t="s">
        <v>164</v>
      </c>
      <c r="C98" s="10" t="s">
        <v>10</v>
      </c>
      <c r="D98" s="17"/>
      <c r="E98" s="10"/>
      <c r="F98" s="10"/>
      <c r="G98" s="17"/>
      <c r="H98" s="10"/>
      <c r="I98" s="10"/>
      <c r="J98" s="18"/>
      <c r="K98" s="23"/>
      <c r="L98" s="23"/>
      <c r="M98" s="18"/>
      <c r="N98" s="18"/>
      <c r="O98" s="117"/>
      <c r="P98" s="18"/>
      <c r="Q98" s="23"/>
      <c r="R98" s="23"/>
      <c r="S98" s="18"/>
      <c r="T98" s="23"/>
      <c r="U98" s="23"/>
      <c r="V98" s="67"/>
    </row>
    <row r="99" spans="1:22" ht="50.25" customHeight="1">
      <c r="A99" s="15" t="s">
        <v>165</v>
      </c>
      <c r="B99" s="16" t="s">
        <v>166</v>
      </c>
      <c r="C99" s="17" t="s">
        <v>167</v>
      </c>
      <c r="D99" s="17"/>
      <c r="E99" s="17"/>
      <c r="F99" s="17"/>
      <c r="G99" s="17"/>
      <c r="H99" s="17"/>
      <c r="I99" s="17"/>
      <c r="J99" s="18"/>
      <c r="K99" s="18"/>
      <c r="L99" s="18"/>
      <c r="M99" s="18"/>
      <c r="N99" s="18"/>
      <c r="O99" s="117"/>
      <c r="P99" s="18"/>
      <c r="Q99" s="18"/>
      <c r="R99" s="18"/>
      <c r="S99" s="18"/>
      <c r="T99" s="18"/>
      <c r="U99" s="18"/>
      <c r="V99" s="67"/>
    </row>
    <row r="100" spans="1:22" ht="20.25" customHeight="1">
      <c r="A100" s="9"/>
      <c r="B100" s="22" t="s">
        <v>5</v>
      </c>
      <c r="C100" s="10"/>
      <c r="D100" s="17"/>
      <c r="E100" s="10"/>
      <c r="F100" s="10"/>
      <c r="G100" s="17"/>
      <c r="H100" s="10"/>
      <c r="I100" s="10"/>
      <c r="J100" s="18"/>
      <c r="K100" s="23"/>
      <c r="L100" s="23"/>
      <c r="M100" s="18"/>
      <c r="N100" s="18"/>
      <c r="O100" s="117"/>
      <c r="P100" s="18"/>
      <c r="Q100" s="23"/>
      <c r="R100" s="23"/>
      <c r="S100" s="18"/>
      <c r="T100" s="23"/>
      <c r="U100" s="23"/>
      <c r="V100" s="67"/>
    </row>
    <row r="101" spans="1:22" ht="63">
      <c r="A101" s="9" t="s">
        <v>168</v>
      </c>
      <c r="B101" s="22" t="s">
        <v>169</v>
      </c>
      <c r="C101" s="10" t="s">
        <v>10</v>
      </c>
      <c r="D101" s="17"/>
      <c r="E101" s="10"/>
      <c r="F101" s="10"/>
      <c r="G101" s="17"/>
      <c r="H101" s="10"/>
      <c r="I101" s="10"/>
      <c r="J101" s="18"/>
      <c r="K101" s="23"/>
      <c r="L101" s="23"/>
      <c r="M101" s="18"/>
      <c r="N101" s="18"/>
      <c r="O101" s="117"/>
      <c r="P101" s="18"/>
      <c r="Q101" s="23"/>
      <c r="R101" s="23"/>
      <c r="S101" s="18"/>
      <c r="T101" s="23"/>
      <c r="U101" s="23"/>
      <c r="V101" s="67"/>
    </row>
    <row r="102" spans="1:22" ht="42.75" customHeight="1">
      <c r="A102" s="15" t="s">
        <v>170</v>
      </c>
      <c r="B102" s="16" t="s">
        <v>171</v>
      </c>
      <c r="C102" s="17" t="s">
        <v>172</v>
      </c>
      <c r="D102" s="17"/>
      <c r="E102" s="17"/>
      <c r="F102" s="17"/>
      <c r="G102" s="17"/>
      <c r="H102" s="17"/>
      <c r="I102" s="17"/>
      <c r="J102" s="18"/>
      <c r="K102" s="18"/>
      <c r="L102" s="18"/>
      <c r="M102" s="18"/>
      <c r="N102" s="18"/>
      <c r="O102" s="117"/>
      <c r="P102" s="18"/>
      <c r="Q102" s="18"/>
      <c r="R102" s="18"/>
      <c r="S102" s="18"/>
      <c r="T102" s="18"/>
      <c r="U102" s="18"/>
      <c r="V102" s="67"/>
    </row>
    <row r="103" spans="1:22" ht="20.25" customHeight="1">
      <c r="A103" s="9"/>
      <c r="B103" s="22" t="s">
        <v>5</v>
      </c>
      <c r="C103" s="10"/>
      <c r="D103" s="17"/>
      <c r="E103" s="10"/>
      <c r="F103" s="10"/>
      <c r="G103" s="17"/>
      <c r="H103" s="10"/>
      <c r="I103" s="10"/>
      <c r="J103" s="18"/>
      <c r="K103" s="23"/>
      <c r="L103" s="23"/>
      <c r="M103" s="18"/>
      <c r="N103" s="18"/>
      <c r="O103" s="117"/>
      <c r="P103" s="18"/>
      <c r="Q103" s="23"/>
      <c r="R103" s="23"/>
      <c r="S103" s="18"/>
      <c r="T103" s="23"/>
      <c r="U103" s="23"/>
      <c r="V103" s="67"/>
    </row>
    <row r="104" spans="1:22" ht="78.75" customHeight="1">
      <c r="A104" s="9" t="s">
        <v>173</v>
      </c>
      <c r="B104" s="22" t="s">
        <v>174</v>
      </c>
      <c r="C104" s="10"/>
      <c r="D104" s="17"/>
      <c r="E104" s="10"/>
      <c r="F104" s="10"/>
      <c r="G104" s="17"/>
      <c r="H104" s="10"/>
      <c r="I104" s="10"/>
      <c r="J104" s="18"/>
      <c r="K104" s="23"/>
      <c r="L104" s="23"/>
      <c r="M104" s="18"/>
      <c r="N104" s="18"/>
      <c r="O104" s="117"/>
      <c r="P104" s="18"/>
      <c r="Q104" s="23"/>
      <c r="R104" s="23"/>
      <c r="S104" s="18"/>
      <c r="T104" s="23"/>
      <c r="U104" s="23"/>
      <c r="V104" s="67"/>
    </row>
    <row r="105" spans="1:22" ht="42" customHeight="1">
      <c r="A105" s="15" t="s">
        <v>175</v>
      </c>
      <c r="B105" s="16" t="s">
        <v>176</v>
      </c>
      <c r="C105" s="17" t="s">
        <v>177</v>
      </c>
      <c r="D105" s="17">
        <f>E105+F105</f>
        <v>6368.048</v>
      </c>
      <c r="E105" s="17">
        <f>E109</f>
        <v>6368.048</v>
      </c>
      <c r="F105" s="17"/>
      <c r="G105" s="17">
        <f>H105+I105</f>
        <v>23000</v>
      </c>
      <c r="H105" s="17">
        <f>H109</f>
        <v>23000</v>
      </c>
      <c r="I105" s="17"/>
      <c r="J105" s="18">
        <f>K105+L105</f>
        <v>35000</v>
      </c>
      <c r="K105" s="18">
        <f>K109</f>
        <v>35000</v>
      </c>
      <c r="L105" s="18"/>
      <c r="M105" s="18">
        <f>N105+O105</f>
        <v>12000</v>
      </c>
      <c r="N105" s="18">
        <f>K105-H105</f>
        <v>12000</v>
      </c>
      <c r="O105" s="117"/>
      <c r="P105" s="18">
        <f>Q105+R105</f>
        <v>37000</v>
      </c>
      <c r="Q105" s="18">
        <f>Q109</f>
        <v>37000</v>
      </c>
      <c r="R105" s="18"/>
      <c r="S105" s="18">
        <f>T105+U105</f>
        <v>39000</v>
      </c>
      <c r="T105" s="18">
        <f>T109</f>
        <v>39000</v>
      </c>
      <c r="U105" s="18"/>
      <c r="V105" s="67"/>
    </row>
    <row r="106" spans="1:22" ht="12.75" customHeight="1">
      <c r="A106" s="9"/>
      <c r="B106" s="22" t="s">
        <v>5</v>
      </c>
      <c r="C106" s="10"/>
      <c r="D106" s="17"/>
      <c r="E106" s="10"/>
      <c r="F106" s="10"/>
      <c r="G106" s="17"/>
      <c r="H106" s="10"/>
      <c r="I106" s="10"/>
      <c r="J106" s="18"/>
      <c r="K106" s="23"/>
      <c r="L106" s="23"/>
      <c r="M106" s="18"/>
      <c r="N106" s="18"/>
      <c r="O106" s="117"/>
      <c r="P106" s="18"/>
      <c r="Q106" s="23"/>
      <c r="R106" s="23"/>
      <c r="S106" s="18"/>
      <c r="T106" s="23"/>
      <c r="U106" s="23"/>
      <c r="V106" s="67"/>
    </row>
    <row r="107" spans="1:22" ht="26.25" customHeight="1">
      <c r="A107" s="9" t="s">
        <v>178</v>
      </c>
      <c r="B107" s="22" t="s">
        <v>179</v>
      </c>
      <c r="C107" s="10" t="s">
        <v>10</v>
      </c>
      <c r="D107" s="17"/>
      <c r="E107" s="10"/>
      <c r="F107" s="10"/>
      <c r="G107" s="17"/>
      <c r="H107" s="10"/>
      <c r="I107" s="10"/>
      <c r="J107" s="18"/>
      <c r="K107" s="23"/>
      <c r="L107" s="23"/>
      <c r="M107" s="18"/>
      <c r="N107" s="18"/>
      <c r="O107" s="117"/>
      <c r="P107" s="18"/>
      <c r="Q107" s="23"/>
      <c r="R107" s="23"/>
      <c r="S107" s="18"/>
      <c r="T107" s="23"/>
      <c r="U107" s="23"/>
      <c r="V107" s="67"/>
    </row>
    <row r="108" spans="1:22" ht="27" customHeight="1">
      <c r="A108" s="9" t="s">
        <v>180</v>
      </c>
      <c r="B108" s="22" t="s">
        <v>181</v>
      </c>
      <c r="C108" s="10" t="s">
        <v>10</v>
      </c>
      <c r="D108" s="17"/>
      <c r="E108" s="10"/>
      <c r="F108" s="10"/>
      <c r="G108" s="17"/>
      <c r="H108" s="10"/>
      <c r="I108" s="10"/>
      <c r="J108" s="18"/>
      <c r="K108" s="23"/>
      <c r="L108" s="23"/>
      <c r="M108" s="18"/>
      <c r="N108" s="18"/>
      <c r="O108" s="117"/>
      <c r="P108" s="18"/>
      <c r="Q108" s="23"/>
      <c r="R108" s="23"/>
      <c r="S108" s="18"/>
      <c r="T108" s="23"/>
      <c r="U108" s="23"/>
      <c r="V108" s="67"/>
    </row>
    <row r="109" spans="1:22" ht="39.75" customHeight="1" thickBot="1">
      <c r="A109" s="43" t="s">
        <v>182</v>
      </c>
      <c r="B109" s="44" t="s">
        <v>183</v>
      </c>
      <c r="C109" s="76" t="s">
        <v>10</v>
      </c>
      <c r="D109" s="17">
        <f>E109+F109</f>
        <v>6368.048</v>
      </c>
      <c r="E109" s="76">
        <v>6368.048</v>
      </c>
      <c r="F109" s="76"/>
      <c r="G109" s="17">
        <f>H109+I109</f>
        <v>23000</v>
      </c>
      <c r="H109" s="76">
        <v>23000</v>
      </c>
      <c r="I109" s="76"/>
      <c r="J109" s="18">
        <f>K109+L109</f>
        <v>35000</v>
      </c>
      <c r="K109" s="45">
        <v>35000</v>
      </c>
      <c r="L109" s="45"/>
      <c r="M109" s="18">
        <f>N109+O109</f>
        <v>12000</v>
      </c>
      <c r="N109" s="45">
        <f>K109-H109</f>
        <v>12000</v>
      </c>
      <c r="O109" s="117"/>
      <c r="P109" s="18">
        <f>Q109+R109</f>
        <v>37000</v>
      </c>
      <c r="Q109" s="45">
        <v>37000</v>
      </c>
      <c r="R109" s="45"/>
      <c r="S109" s="18">
        <f>T109+U109</f>
        <v>39000</v>
      </c>
      <c r="T109" s="45">
        <v>39000</v>
      </c>
      <c r="U109" s="45"/>
      <c r="V109" s="70"/>
    </row>
    <row r="110" spans="1:21" ht="10.5">
      <c r="A110" s="81"/>
      <c r="B110" s="82"/>
      <c r="C110" s="81"/>
      <c r="D110" s="81"/>
      <c r="E110" s="81"/>
      <c r="F110" s="81"/>
      <c r="G110" s="81"/>
      <c r="H110" s="81"/>
      <c r="I110" s="81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</row>
    <row r="111" spans="1:21" ht="10.5">
      <c r="A111" s="81"/>
      <c r="B111" s="82"/>
      <c r="C111" s="81"/>
      <c r="D111" s="81"/>
      <c r="E111" s="81"/>
      <c r="F111" s="81"/>
      <c r="G111" s="81"/>
      <c r="H111" s="81"/>
      <c r="I111" s="81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</row>
    <row r="112" spans="1:21" ht="10.5">
      <c r="A112" s="81"/>
      <c r="B112" s="82"/>
      <c r="C112" s="81"/>
      <c r="D112" s="81"/>
      <c r="E112" s="81"/>
      <c r="F112" s="81"/>
      <c r="G112" s="81"/>
      <c r="H112" s="81"/>
      <c r="I112" s="81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</row>
    <row r="115" ht="10.5">
      <c r="M115" s="78" t="s">
        <v>642</v>
      </c>
    </row>
  </sheetData>
  <sheetProtection/>
  <mergeCells count="23">
    <mergeCell ref="M6:O6"/>
    <mergeCell ref="M7:M8"/>
    <mergeCell ref="N7:O7"/>
    <mergeCell ref="D7:D8"/>
    <mergeCell ref="D6:F6"/>
    <mergeCell ref="G6:I6"/>
    <mergeCell ref="V7:V8"/>
    <mergeCell ref="B6:B8"/>
    <mergeCell ref="A6:A8"/>
    <mergeCell ref="J6:L6"/>
    <mergeCell ref="P6:R6"/>
    <mergeCell ref="S6:U6"/>
    <mergeCell ref="H7:I7"/>
    <mergeCell ref="T7:U7"/>
    <mergeCell ref="S7:S8"/>
    <mergeCell ref="C6:C8"/>
    <mergeCell ref="A4:U4"/>
    <mergeCell ref="K7:L7"/>
    <mergeCell ref="J7:J8"/>
    <mergeCell ref="P7:P8"/>
    <mergeCell ref="Q7:R7"/>
    <mergeCell ref="E7:F7"/>
    <mergeCell ref="G7:G8"/>
  </mergeCells>
  <printOptions/>
  <pageMargins left="0.25" right="0.25" top="0.75" bottom="0.75" header="0.3" footer="0.3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93"/>
  <sheetViews>
    <sheetView zoomScale="120" zoomScaleNormal="120" zoomScalePageLayoutView="0" workbookViewId="0" topLeftCell="E1">
      <selection activeCell="V8" sqref="V8"/>
    </sheetView>
  </sheetViews>
  <sheetFormatPr defaultColWidth="9.140625" defaultRowHeight="12"/>
  <cols>
    <col min="1" max="1" width="13.00390625" style="2" customWidth="1"/>
    <col min="2" max="2" width="48.8515625" style="3" customWidth="1"/>
    <col min="3" max="3" width="9.7109375" style="2" customWidth="1"/>
    <col min="4" max="10" width="11.421875" style="2" customWidth="1"/>
    <col min="11" max="11" width="13.140625" style="1" customWidth="1"/>
    <col min="12" max="12" width="13.28125" style="1" customWidth="1"/>
    <col min="13" max="17" width="12.28125" style="1" customWidth="1"/>
    <col min="18" max="19" width="14.28125" style="1" customWidth="1"/>
    <col min="20" max="20" width="13.140625" style="1" customWidth="1"/>
    <col min="21" max="22" width="14.421875" style="1" customWidth="1"/>
    <col min="23" max="23" width="22.8515625" style="0" customWidth="1"/>
  </cols>
  <sheetData>
    <row r="2" spans="2:24" ht="15.75">
      <c r="B2" s="4"/>
      <c r="M2" s="4"/>
      <c r="N2" s="4"/>
      <c r="O2" s="4"/>
      <c r="P2" s="4"/>
      <c r="S2" s="4"/>
      <c r="W2" s="71" t="s">
        <v>609</v>
      </c>
      <c r="X2" s="71"/>
    </row>
    <row r="3" spans="11:22" ht="14.25" customHeight="1"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41.25" customHeight="1">
      <c r="A4" s="178" t="s">
        <v>611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</row>
    <row r="5" spans="1:23" ht="15" customHeight="1" thickBot="1">
      <c r="A5" s="27"/>
      <c r="B5" s="28"/>
      <c r="C5" s="27"/>
      <c r="D5" s="27"/>
      <c r="E5" s="27"/>
      <c r="F5" s="27"/>
      <c r="G5" s="27"/>
      <c r="H5" s="27"/>
      <c r="I5" s="27"/>
      <c r="J5" s="27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W5" s="30" t="s">
        <v>0</v>
      </c>
    </row>
    <row r="6" spans="1:23" ht="22.5" customHeight="1">
      <c r="A6" s="183" t="s">
        <v>1</v>
      </c>
      <c r="B6" s="185" t="s">
        <v>2</v>
      </c>
      <c r="C6" s="186" t="s">
        <v>3</v>
      </c>
      <c r="D6" s="180" t="s">
        <v>189</v>
      </c>
      <c r="E6" s="173" t="s">
        <v>617</v>
      </c>
      <c r="F6" s="173"/>
      <c r="G6" s="173"/>
      <c r="H6" s="173" t="s">
        <v>618</v>
      </c>
      <c r="I6" s="173"/>
      <c r="J6" s="173"/>
      <c r="K6" s="173" t="s">
        <v>184</v>
      </c>
      <c r="L6" s="173"/>
      <c r="M6" s="173"/>
      <c r="N6" s="188" t="s">
        <v>619</v>
      </c>
      <c r="O6" s="189"/>
      <c r="P6" s="190"/>
      <c r="Q6" s="173" t="s">
        <v>185</v>
      </c>
      <c r="R6" s="173"/>
      <c r="S6" s="173"/>
      <c r="T6" s="173" t="s">
        <v>186</v>
      </c>
      <c r="U6" s="173"/>
      <c r="V6" s="182"/>
      <c r="W6" s="64" t="s">
        <v>620</v>
      </c>
    </row>
    <row r="7" spans="1:23" ht="18.75" customHeight="1">
      <c r="A7" s="184"/>
      <c r="B7" s="169"/>
      <c r="C7" s="187"/>
      <c r="D7" s="181"/>
      <c r="E7" s="169" t="s">
        <v>4</v>
      </c>
      <c r="F7" s="169" t="s">
        <v>5</v>
      </c>
      <c r="G7" s="169"/>
      <c r="H7" s="169" t="s">
        <v>4</v>
      </c>
      <c r="I7" s="169" t="s">
        <v>5</v>
      </c>
      <c r="J7" s="169"/>
      <c r="K7" s="169" t="s">
        <v>4</v>
      </c>
      <c r="L7" s="169" t="s">
        <v>5</v>
      </c>
      <c r="M7" s="169"/>
      <c r="N7" s="169" t="s">
        <v>4</v>
      </c>
      <c r="O7" s="169" t="s">
        <v>5</v>
      </c>
      <c r="P7" s="169"/>
      <c r="Q7" s="169" t="s">
        <v>4</v>
      </c>
      <c r="R7" s="169" t="s">
        <v>5</v>
      </c>
      <c r="S7" s="169"/>
      <c r="T7" s="169" t="s">
        <v>4</v>
      </c>
      <c r="U7" s="169" t="s">
        <v>5</v>
      </c>
      <c r="V7" s="191"/>
      <c r="W7" s="203" t="s">
        <v>621</v>
      </c>
    </row>
    <row r="8" spans="1:23" ht="38.25" customHeight="1">
      <c r="A8" s="184"/>
      <c r="B8" s="169"/>
      <c r="C8" s="187"/>
      <c r="D8" s="181"/>
      <c r="E8" s="169"/>
      <c r="F8" s="13" t="s">
        <v>6</v>
      </c>
      <c r="G8" s="13" t="s">
        <v>7</v>
      </c>
      <c r="H8" s="169"/>
      <c r="I8" s="13" t="s">
        <v>6</v>
      </c>
      <c r="J8" s="13" t="s">
        <v>7</v>
      </c>
      <c r="K8" s="169"/>
      <c r="L8" s="13" t="s">
        <v>6</v>
      </c>
      <c r="M8" s="13" t="s">
        <v>7</v>
      </c>
      <c r="N8" s="169"/>
      <c r="O8" s="13" t="s">
        <v>6</v>
      </c>
      <c r="P8" s="13" t="s">
        <v>7</v>
      </c>
      <c r="Q8" s="169"/>
      <c r="R8" s="13" t="s">
        <v>6</v>
      </c>
      <c r="S8" s="13" t="s">
        <v>7</v>
      </c>
      <c r="T8" s="169"/>
      <c r="U8" s="13" t="s">
        <v>6</v>
      </c>
      <c r="V8" s="63" t="s">
        <v>7</v>
      </c>
      <c r="W8" s="204"/>
    </row>
    <row r="9" spans="1:23" ht="12.75" customHeight="1">
      <c r="A9" s="14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  <c r="R9" s="11">
        <v>18</v>
      </c>
      <c r="S9" s="11">
        <v>19</v>
      </c>
      <c r="T9" s="11">
        <v>20</v>
      </c>
      <c r="U9" s="11">
        <v>21</v>
      </c>
      <c r="V9" s="62">
        <v>22</v>
      </c>
      <c r="W9" s="65">
        <v>22</v>
      </c>
    </row>
    <row r="10" spans="1:23" s="6" customFormat="1" ht="31.5" customHeight="1">
      <c r="A10" s="15" t="s">
        <v>8</v>
      </c>
      <c r="B10" s="16" t="s">
        <v>9</v>
      </c>
      <c r="C10" s="17" t="s">
        <v>10</v>
      </c>
      <c r="D10" s="98"/>
      <c r="E10" s="98">
        <f>F10+G10</f>
        <v>1286024.041</v>
      </c>
      <c r="F10" s="98">
        <f>F12+F36+F51</f>
        <v>915405.041</v>
      </c>
      <c r="G10" s="98">
        <f>G36</f>
        <v>370619</v>
      </c>
      <c r="H10" s="98">
        <f>I10+J10</f>
        <v>3206852.2</v>
      </c>
      <c r="I10" s="98">
        <f>I12+I36+I51</f>
        <v>1491570</v>
      </c>
      <c r="J10" s="98">
        <f>J36</f>
        <v>1715282.2</v>
      </c>
      <c r="K10" s="89">
        <f>L10+M10</f>
        <v>3118739</v>
      </c>
      <c r="L10" s="89">
        <f>L12+L44+L51</f>
        <v>1667739</v>
      </c>
      <c r="M10" s="89">
        <f>M36</f>
        <v>1451000</v>
      </c>
      <c r="N10" s="89">
        <f>O10+P10</f>
        <v>-88113.19999999995</v>
      </c>
      <c r="O10" s="89">
        <f>L10-I10</f>
        <v>176169</v>
      </c>
      <c r="P10" s="89">
        <f>M10-J10</f>
        <v>-264282.19999999995</v>
      </c>
      <c r="Q10" s="89">
        <f>R10+S10</f>
        <v>2605079</v>
      </c>
      <c r="R10" s="89">
        <f>R12+R44+R51</f>
        <v>1789079</v>
      </c>
      <c r="S10" s="89">
        <f>S36</f>
        <v>816000</v>
      </c>
      <c r="T10" s="89">
        <f>U10+V10</f>
        <v>2391719</v>
      </c>
      <c r="U10" s="89">
        <f>U12+U36+U51</f>
        <v>1933719</v>
      </c>
      <c r="V10" s="90">
        <f>V36</f>
        <v>458000</v>
      </c>
      <c r="W10" s="110"/>
    </row>
    <row r="11" spans="1:23" ht="12.75" customHeight="1">
      <c r="A11" s="19"/>
      <c r="B11" s="20" t="s">
        <v>5</v>
      </c>
      <c r="C11" s="21"/>
      <c r="D11" s="97"/>
      <c r="E11" s="98"/>
      <c r="F11" s="97"/>
      <c r="G11" s="97"/>
      <c r="H11" s="98"/>
      <c r="I11" s="97"/>
      <c r="J11" s="97"/>
      <c r="K11" s="89"/>
      <c r="L11" s="88"/>
      <c r="M11" s="88"/>
      <c r="N11" s="89"/>
      <c r="O11" s="89"/>
      <c r="P11" s="89"/>
      <c r="Q11" s="89"/>
      <c r="R11" s="88"/>
      <c r="S11" s="88"/>
      <c r="T11" s="89"/>
      <c r="U11" s="88"/>
      <c r="V11" s="91"/>
      <c r="W11" s="111"/>
    </row>
    <row r="12" spans="1:23" s="6" customFormat="1" ht="43.5" customHeight="1">
      <c r="A12" s="15" t="s">
        <v>11</v>
      </c>
      <c r="B12" s="16" t="s">
        <v>12</v>
      </c>
      <c r="C12" s="17" t="s">
        <v>13</v>
      </c>
      <c r="D12" s="98"/>
      <c r="E12" s="98">
        <f aca="true" t="shared" si="0" ref="E12:E74">F12+G12</f>
        <v>240608.03</v>
      </c>
      <c r="F12" s="98">
        <v>240608.03</v>
      </c>
      <c r="G12" s="98"/>
      <c r="H12" s="98">
        <f aca="true" t="shared" si="1" ref="H12:H74">I12+J12</f>
        <v>421200</v>
      </c>
      <c r="I12" s="98">
        <v>421200</v>
      </c>
      <c r="J12" s="98"/>
      <c r="K12" s="89">
        <f aca="true" t="shared" si="2" ref="K12:K74">L12+M12</f>
        <v>522827</v>
      </c>
      <c r="L12" s="89">
        <v>522827</v>
      </c>
      <c r="M12" s="89"/>
      <c r="N12" s="89">
        <f aca="true" t="shared" si="3" ref="N12:N74">O12+P12</f>
        <v>101627</v>
      </c>
      <c r="O12" s="89">
        <f aca="true" t="shared" si="4" ref="O12:O74">L12-I12</f>
        <v>101627</v>
      </c>
      <c r="P12" s="89"/>
      <c r="Q12" s="89">
        <f aca="true" t="shared" si="5" ref="Q12:Q74">R12+S12</f>
        <v>618991</v>
      </c>
      <c r="R12" s="89">
        <v>618991</v>
      </c>
      <c r="S12" s="89"/>
      <c r="T12" s="89">
        <f aca="true" t="shared" si="6" ref="T12:T74">U12+V12</f>
        <v>738381</v>
      </c>
      <c r="U12" s="89">
        <v>738381</v>
      </c>
      <c r="V12" s="90"/>
      <c r="W12" s="110"/>
    </row>
    <row r="13" spans="1:23" ht="12.75" customHeight="1">
      <c r="A13" s="19"/>
      <c r="B13" s="20" t="s">
        <v>5</v>
      </c>
      <c r="C13" s="21"/>
      <c r="D13" s="97"/>
      <c r="E13" s="98"/>
      <c r="F13" s="97"/>
      <c r="G13" s="97"/>
      <c r="H13" s="98"/>
      <c r="I13" s="97"/>
      <c r="J13" s="97"/>
      <c r="K13" s="89"/>
      <c r="L13" s="88"/>
      <c r="M13" s="88"/>
      <c r="N13" s="89"/>
      <c r="O13" s="89"/>
      <c r="P13" s="89"/>
      <c r="Q13" s="89"/>
      <c r="R13" s="88"/>
      <c r="S13" s="88"/>
      <c r="T13" s="89"/>
      <c r="U13" s="88"/>
      <c r="V13" s="91"/>
      <c r="W13" s="111"/>
    </row>
    <row r="14" spans="1:23" s="6" customFormat="1" ht="77.25" customHeight="1">
      <c r="A14" s="15" t="s">
        <v>28</v>
      </c>
      <c r="B14" s="16" t="s">
        <v>29</v>
      </c>
      <c r="C14" s="17" t="s">
        <v>30</v>
      </c>
      <c r="D14" s="98"/>
      <c r="E14" s="98">
        <f t="shared" si="0"/>
        <v>10358.392</v>
      </c>
      <c r="F14" s="98">
        <f>F16+F17+F18+F19+F21+F22+F23+F24+F25+F26+F27</f>
        <v>10358.392</v>
      </c>
      <c r="G14" s="98"/>
      <c r="H14" s="98">
        <f t="shared" si="1"/>
        <v>20373.999999999996</v>
      </c>
      <c r="I14" s="98">
        <f>I16+I18+I19+I20+I21+I22+I24+I25+I26+I27</f>
        <v>20373.999999999996</v>
      </c>
      <c r="J14" s="98"/>
      <c r="K14" s="89">
        <f t="shared" si="2"/>
        <v>34550</v>
      </c>
      <c r="L14" s="89">
        <f>L16+L18+L19+L20+L21+L22+L24+L25+L26+L27</f>
        <v>34550</v>
      </c>
      <c r="M14" s="88"/>
      <c r="N14" s="89">
        <f t="shared" si="3"/>
        <v>14176.000000000004</v>
      </c>
      <c r="O14" s="89">
        <f t="shared" si="4"/>
        <v>14176.000000000004</v>
      </c>
      <c r="P14" s="89"/>
      <c r="Q14" s="89">
        <f t="shared" si="5"/>
        <v>37370</v>
      </c>
      <c r="R14" s="89">
        <f>R16+R18+R19+R20+R21+R22+R24+R25+R26+R27</f>
        <v>37370</v>
      </c>
      <c r="S14" s="88"/>
      <c r="T14" s="89">
        <f t="shared" si="6"/>
        <v>40130</v>
      </c>
      <c r="U14" s="89">
        <f>U16+U18+U19+U20+U21+U22+U24+U25+U26+U27</f>
        <v>40130</v>
      </c>
      <c r="V14" s="91"/>
      <c r="W14" s="110"/>
    </row>
    <row r="15" spans="1:23" ht="12.75" customHeight="1">
      <c r="A15" s="19"/>
      <c r="B15" s="20" t="s">
        <v>5</v>
      </c>
      <c r="C15" s="21"/>
      <c r="D15" s="97"/>
      <c r="E15" s="98"/>
      <c r="F15" s="97"/>
      <c r="G15" s="97"/>
      <c r="H15" s="98"/>
      <c r="I15" s="97"/>
      <c r="J15" s="97"/>
      <c r="K15" s="89"/>
      <c r="L15" s="88"/>
      <c r="M15" s="88"/>
      <c r="N15" s="89"/>
      <c r="O15" s="89"/>
      <c r="P15" s="89"/>
      <c r="Q15" s="89"/>
      <c r="R15" s="88"/>
      <c r="S15" s="88"/>
      <c r="T15" s="89"/>
      <c r="U15" s="88"/>
      <c r="V15" s="91"/>
      <c r="W15" s="111"/>
    </row>
    <row r="16" spans="1:23" ht="42" customHeight="1">
      <c r="A16" s="19" t="s">
        <v>31</v>
      </c>
      <c r="B16" s="20" t="s">
        <v>32</v>
      </c>
      <c r="C16" s="21" t="s">
        <v>10</v>
      </c>
      <c r="D16" s="97"/>
      <c r="E16" s="98">
        <f t="shared" si="0"/>
        <v>6813</v>
      </c>
      <c r="F16" s="97">
        <v>6813</v>
      </c>
      <c r="G16" s="97"/>
      <c r="H16" s="98">
        <f t="shared" si="1"/>
        <v>2329.8</v>
      </c>
      <c r="I16" s="97">
        <v>2329.8</v>
      </c>
      <c r="J16" s="97"/>
      <c r="K16" s="89">
        <f t="shared" si="2"/>
        <v>15000</v>
      </c>
      <c r="L16" s="88">
        <v>15000</v>
      </c>
      <c r="M16" s="88"/>
      <c r="N16" s="89">
        <f t="shared" si="3"/>
        <v>12670.2</v>
      </c>
      <c r="O16" s="89">
        <f t="shared" si="4"/>
        <v>12670.2</v>
      </c>
      <c r="P16" s="89"/>
      <c r="Q16" s="89">
        <f t="shared" si="5"/>
        <v>17000</v>
      </c>
      <c r="R16" s="88">
        <v>17000</v>
      </c>
      <c r="S16" s="88"/>
      <c r="T16" s="89">
        <f t="shared" si="6"/>
        <v>19000</v>
      </c>
      <c r="U16" s="88">
        <v>19000</v>
      </c>
      <c r="V16" s="91"/>
      <c r="W16" s="110"/>
    </row>
    <row r="17" spans="1:23" ht="60.75" customHeight="1">
      <c r="A17" s="19" t="s">
        <v>33</v>
      </c>
      <c r="B17" s="20" t="s">
        <v>34</v>
      </c>
      <c r="C17" s="21" t="s">
        <v>10</v>
      </c>
      <c r="D17" s="97"/>
      <c r="E17" s="98">
        <f t="shared" si="0"/>
        <v>357</v>
      </c>
      <c r="F17" s="97">
        <v>357</v>
      </c>
      <c r="G17" s="97"/>
      <c r="H17" s="98"/>
      <c r="I17" s="97"/>
      <c r="J17" s="97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90"/>
      <c r="W17" s="110"/>
    </row>
    <row r="18" spans="1:23" ht="37.5" customHeight="1">
      <c r="A18" s="19" t="s">
        <v>35</v>
      </c>
      <c r="B18" s="20" t="s">
        <v>36</v>
      </c>
      <c r="C18" s="21" t="s">
        <v>10</v>
      </c>
      <c r="D18" s="97"/>
      <c r="E18" s="98">
        <f t="shared" si="0"/>
        <v>50</v>
      </c>
      <c r="F18" s="97">
        <v>50</v>
      </c>
      <c r="G18" s="97"/>
      <c r="H18" s="98">
        <f t="shared" si="1"/>
        <v>150</v>
      </c>
      <c r="I18" s="97">
        <v>150</v>
      </c>
      <c r="J18" s="97"/>
      <c r="K18" s="89">
        <f t="shared" si="2"/>
        <v>200</v>
      </c>
      <c r="L18" s="88">
        <v>200</v>
      </c>
      <c r="M18" s="88"/>
      <c r="N18" s="89">
        <f t="shared" si="3"/>
        <v>50</v>
      </c>
      <c r="O18" s="89">
        <f t="shared" si="4"/>
        <v>50</v>
      </c>
      <c r="P18" s="89"/>
      <c r="Q18" s="89">
        <f t="shared" si="5"/>
        <v>220</v>
      </c>
      <c r="R18" s="88">
        <v>220</v>
      </c>
      <c r="S18" s="88"/>
      <c r="T18" s="89">
        <f t="shared" si="6"/>
        <v>230</v>
      </c>
      <c r="U18" s="88">
        <v>230</v>
      </c>
      <c r="V18" s="91"/>
      <c r="W18" s="110"/>
    </row>
    <row r="19" spans="1:23" ht="64.5" customHeight="1">
      <c r="A19" s="19">
        <v>11304</v>
      </c>
      <c r="B19" s="22" t="s">
        <v>38</v>
      </c>
      <c r="C19" s="21"/>
      <c r="D19" s="97"/>
      <c r="E19" s="98">
        <f t="shared" si="0"/>
        <v>716.67</v>
      </c>
      <c r="F19" s="97">
        <v>716.67</v>
      </c>
      <c r="G19" s="97"/>
      <c r="H19" s="98">
        <f t="shared" si="1"/>
        <v>6456</v>
      </c>
      <c r="I19" s="97">
        <v>6456</v>
      </c>
      <c r="J19" s="97"/>
      <c r="K19" s="89">
        <f t="shared" si="2"/>
        <v>6850</v>
      </c>
      <c r="L19" s="88">
        <v>6850</v>
      </c>
      <c r="M19" s="88"/>
      <c r="N19" s="89">
        <f t="shared" si="3"/>
        <v>394</v>
      </c>
      <c r="O19" s="89">
        <f t="shared" si="4"/>
        <v>394</v>
      </c>
      <c r="P19" s="89"/>
      <c r="Q19" s="89">
        <f t="shared" si="5"/>
        <v>7000</v>
      </c>
      <c r="R19" s="88">
        <v>7000</v>
      </c>
      <c r="S19" s="88"/>
      <c r="T19" s="89">
        <f t="shared" si="6"/>
        <v>7200</v>
      </c>
      <c r="U19" s="88">
        <v>7200</v>
      </c>
      <c r="V19" s="91"/>
      <c r="W19" s="110"/>
    </row>
    <row r="20" spans="1:23" ht="64.5" customHeight="1">
      <c r="A20" s="19">
        <v>11305</v>
      </c>
      <c r="B20" s="22" t="s">
        <v>40</v>
      </c>
      <c r="C20" s="21"/>
      <c r="D20" s="97"/>
      <c r="E20" s="98"/>
      <c r="F20" s="97"/>
      <c r="G20" s="97"/>
      <c r="H20" s="98">
        <f t="shared" si="1"/>
        <v>150</v>
      </c>
      <c r="I20" s="97">
        <v>150</v>
      </c>
      <c r="J20" s="97"/>
      <c r="K20" s="89">
        <f t="shared" si="2"/>
        <v>300</v>
      </c>
      <c r="L20" s="88">
        <v>300</v>
      </c>
      <c r="M20" s="88"/>
      <c r="N20" s="89">
        <f t="shared" si="3"/>
        <v>150</v>
      </c>
      <c r="O20" s="89">
        <f t="shared" si="4"/>
        <v>150</v>
      </c>
      <c r="P20" s="89"/>
      <c r="Q20" s="89">
        <f t="shared" si="5"/>
        <v>400</v>
      </c>
      <c r="R20" s="88">
        <v>400</v>
      </c>
      <c r="S20" s="88"/>
      <c r="T20" s="89">
        <f t="shared" si="6"/>
        <v>400</v>
      </c>
      <c r="U20" s="88">
        <v>400</v>
      </c>
      <c r="V20" s="91"/>
      <c r="W20" s="110"/>
    </row>
    <row r="21" spans="1:23" ht="64.5" customHeight="1">
      <c r="A21" s="19">
        <v>11306</v>
      </c>
      <c r="B21" s="22" t="s">
        <v>42</v>
      </c>
      <c r="C21" s="21"/>
      <c r="D21" s="97"/>
      <c r="E21" s="98">
        <f t="shared" si="0"/>
        <v>50</v>
      </c>
      <c r="F21" s="97">
        <v>50</v>
      </c>
      <c r="G21" s="97"/>
      <c r="H21" s="98">
        <f t="shared" si="1"/>
        <v>50</v>
      </c>
      <c r="I21" s="97">
        <v>50</v>
      </c>
      <c r="J21" s="97"/>
      <c r="K21" s="89">
        <f t="shared" si="2"/>
        <v>50</v>
      </c>
      <c r="L21" s="88">
        <v>50</v>
      </c>
      <c r="M21" s="88"/>
      <c r="N21" s="89">
        <f t="shared" si="3"/>
        <v>0</v>
      </c>
      <c r="O21" s="89">
        <f t="shared" si="4"/>
        <v>0</v>
      </c>
      <c r="P21" s="89"/>
      <c r="Q21" s="89">
        <f t="shared" si="5"/>
        <v>50</v>
      </c>
      <c r="R21" s="88">
        <v>50</v>
      </c>
      <c r="S21" s="88"/>
      <c r="T21" s="89">
        <f t="shared" si="6"/>
        <v>50</v>
      </c>
      <c r="U21" s="88">
        <v>50</v>
      </c>
      <c r="V21" s="91"/>
      <c r="W21" s="110"/>
    </row>
    <row r="22" spans="1:23" ht="64.5" customHeight="1">
      <c r="A22" s="19">
        <v>11307</v>
      </c>
      <c r="B22" s="22" t="s">
        <v>44</v>
      </c>
      <c r="C22" s="21"/>
      <c r="D22" s="97"/>
      <c r="E22" s="98">
        <f t="shared" si="0"/>
        <v>1302.096</v>
      </c>
      <c r="F22" s="97">
        <v>1302.096</v>
      </c>
      <c r="G22" s="97"/>
      <c r="H22" s="98">
        <f t="shared" si="1"/>
        <v>7086.8</v>
      </c>
      <c r="I22" s="97">
        <v>7086.8</v>
      </c>
      <c r="J22" s="97"/>
      <c r="K22" s="89">
        <f t="shared" si="2"/>
        <v>7200</v>
      </c>
      <c r="L22" s="88">
        <v>7200</v>
      </c>
      <c r="M22" s="88"/>
      <c r="N22" s="89">
        <f t="shared" si="3"/>
        <v>113.19999999999982</v>
      </c>
      <c r="O22" s="89">
        <f t="shared" si="4"/>
        <v>113.19999999999982</v>
      </c>
      <c r="P22" s="89"/>
      <c r="Q22" s="89">
        <f t="shared" si="5"/>
        <v>7300</v>
      </c>
      <c r="R22" s="88">
        <v>7300</v>
      </c>
      <c r="S22" s="88"/>
      <c r="T22" s="89">
        <f t="shared" si="6"/>
        <v>7400</v>
      </c>
      <c r="U22" s="88">
        <v>7400</v>
      </c>
      <c r="V22" s="91"/>
      <c r="W22" s="110"/>
    </row>
    <row r="23" spans="1:23" ht="64.5" customHeight="1">
      <c r="A23" s="19">
        <v>11308</v>
      </c>
      <c r="B23" s="22" t="s">
        <v>46</v>
      </c>
      <c r="C23" s="21"/>
      <c r="D23" s="97"/>
      <c r="E23" s="98">
        <f t="shared" si="0"/>
        <v>25</v>
      </c>
      <c r="F23" s="97">
        <v>25</v>
      </c>
      <c r="G23" s="97"/>
      <c r="H23" s="98"/>
      <c r="I23" s="97"/>
      <c r="J23" s="97"/>
      <c r="K23" s="89"/>
      <c r="L23" s="88"/>
      <c r="M23" s="88"/>
      <c r="N23" s="89"/>
      <c r="O23" s="89"/>
      <c r="P23" s="89"/>
      <c r="Q23" s="89">
        <f t="shared" si="5"/>
        <v>0</v>
      </c>
      <c r="R23" s="88"/>
      <c r="S23" s="88"/>
      <c r="T23" s="89">
        <f t="shared" si="6"/>
        <v>0</v>
      </c>
      <c r="U23" s="88"/>
      <c r="V23" s="91"/>
      <c r="W23" s="110"/>
    </row>
    <row r="24" spans="1:23" ht="64.5" customHeight="1">
      <c r="A24" s="19">
        <v>11309</v>
      </c>
      <c r="B24" s="22" t="s">
        <v>48</v>
      </c>
      <c r="C24" s="21"/>
      <c r="D24" s="97"/>
      <c r="E24" s="98">
        <f t="shared" si="0"/>
        <v>271.816</v>
      </c>
      <c r="F24" s="97">
        <v>271.816</v>
      </c>
      <c r="G24" s="97"/>
      <c r="H24" s="98">
        <f t="shared" si="1"/>
        <v>1802.6</v>
      </c>
      <c r="I24" s="97">
        <v>1802.6</v>
      </c>
      <c r="J24" s="97"/>
      <c r="K24" s="89">
        <f t="shared" si="2"/>
        <v>1950</v>
      </c>
      <c r="L24" s="88">
        <v>1950</v>
      </c>
      <c r="M24" s="88"/>
      <c r="N24" s="89">
        <f t="shared" si="3"/>
        <v>147.4000000000001</v>
      </c>
      <c r="O24" s="89">
        <f t="shared" si="4"/>
        <v>147.4000000000001</v>
      </c>
      <c r="P24" s="89"/>
      <c r="Q24" s="89">
        <f t="shared" si="5"/>
        <v>2100</v>
      </c>
      <c r="R24" s="88">
        <v>2100</v>
      </c>
      <c r="S24" s="88"/>
      <c r="T24" s="89">
        <f t="shared" si="6"/>
        <v>2200</v>
      </c>
      <c r="U24" s="88">
        <v>2200</v>
      </c>
      <c r="V24" s="91"/>
      <c r="W24" s="110"/>
    </row>
    <row r="25" spans="1:23" ht="64.5" customHeight="1">
      <c r="A25" s="19">
        <v>11310</v>
      </c>
      <c r="B25" s="22" t="s">
        <v>50</v>
      </c>
      <c r="C25" s="21"/>
      <c r="D25" s="97"/>
      <c r="E25" s="98">
        <f t="shared" si="0"/>
        <v>157.56</v>
      </c>
      <c r="F25" s="97">
        <v>157.56</v>
      </c>
      <c r="G25" s="97"/>
      <c r="H25" s="98">
        <f t="shared" si="1"/>
        <v>375.8</v>
      </c>
      <c r="I25" s="97">
        <v>375.8</v>
      </c>
      <c r="J25" s="97"/>
      <c r="K25" s="89">
        <f t="shared" si="2"/>
        <v>700</v>
      </c>
      <c r="L25" s="88">
        <v>700</v>
      </c>
      <c r="M25" s="88"/>
      <c r="N25" s="89">
        <f t="shared" si="3"/>
        <v>324.2</v>
      </c>
      <c r="O25" s="89">
        <f t="shared" si="4"/>
        <v>324.2</v>
      </c>
      <c r="P25" s="89"/>
      <c r="Q25" s="89">
        <f t="shared" si="5"/>
        <v>800</v>
      </c>
      <c r="R25" s="88">
        <v>800</v>
      </c>
      <c r="S25" s="88"/>
      <c r="T25" s="89">
        <f t="shared" si="6"/>
        <v>900</v>
      </c>
      <c r="U25" s="88">
        <v>900</v>
      </c>
      <c r="V25" s="91"/>
      <c r="W25" s="110"/>
    </row>
    <row r="26" spans="1:23" ht="81.75" customHeight="1">
      <c r="A26" s="19">
        <v>11312</v>
      </c>
      <c r="B26" s="22" t="s">
        <v>54</v>
      </c>
      <c r="C26" s="21"/>
      <c r="D26" s="97"/>
      <c r="E26" s="98">
        <f t="shared" si="0"/>
        <v>515.25</v>
      </c>
      <c r="F26" s="97">
        <v>515.25</v>
      </c>
      <c r="G26" s="97"/>
      <c r="H26" s="98">
        <f t="shared" si="1"/>
        <v>1773</v>
      </c>
      <c r="I26" s="97">
        <v>1773</v>
      </c>
      <c r="J26" s="97"/>
      <c r="K26" s="89">
        <f t="shared" si="2"/>
        <v>2000</v>
      </c>
      <c r="L26" s="88">
        <v>2000</v>
      </c>
      <c r="M26" s="88"/>
      <c r="N26" s="89">
        <f t="shared" si="3"/>
        <v>227</v>
      </c>
      <c r="O26" s="89">
        <f t="shared" si="4"/>
        <v>227</v>
      </c>
      <c r="P26" s="89"/>
      <c r="Q26" s="89">
        <f t="shared" si="5"/>
        <v>2100</v>
      </c>
      <c r="R26" s="88">
        <v>2100</v>
      </c>
      <c r="S26" s="88"/>
      <c r="T26" s="89">
        <f t="shared" si="6"/>
        <v>2350</v>
      </c>
      <c r="U26" s="88">
        <v>2350</v>
      </c>
      <c r="V26" s="91"/>
      <c r="W26" s="110"/>
    </row>
    <row r="27" spans="1:23" ht="72.75" customHeight="1">
      <c r="A27" s="19" t="s">
        <v>55</v>
      </c>
      <c r="B27" s="20" t="s">
        <v>56</v>
      </c>
      <c r="C27" s="21" t="s">
        <v>10</v>
      </c>
      <c r="D27" s="97"/>
      <c r="E27" s="98">
        <f t="shared" si="0"/>
        <v>100</v>
      </c>
      <c r="F27" s="97">
        <v>100</v>
      </c>
      <c r="G27" s="97"/>
      <c r="H27" s="98">
        <f t="shared" si="1"/>
        <v>200</v>
      </c>
      <c r="I27" s="97">
        <v>200</v>
      </c>
      <c r="J27" s="97"/>
      <c r="K27" s="89">
        <f t="shared" si="2"/>
        <v>300</v>
      </c>
      <c r="L27" s="88">
        <v>300</v>
      </c>
      <c r="M27" s="88"/>
      <c r="N27" s="89">
        <f t="shared" si="3"/>
        <v>100</v>
      </c>
      <c r="O27" s="89">
        <f t="shared" si="4"/>
        <v>100</v>
      </c>
      <c r="P27" s="89"/>
      <c r="Q27" s="89">
        <f t="shared" si="5"/>
        <v>400</v>
      </c>
      <c r="R27" s="88">
        <v>400</v>
      </c>
      <c r="S27" s="88"/>
      <c r="T27" s="89">
        <f t="shared" si="6"/>
        <v>400</v>
      </c>
      <c r="U27" s="88">
        <v>400</v>
      </c>
      <c r="V27" s="91"/>
      <c r="W27" s="110"/>
    </row>
    <row r="28" spans="1:23" ht="51" customHeight="1">
      <c r="A28" s="19" t="s">
        <v>59</v>
      </c>
      <c r="B28" s="20" t="s">
        <v>60</v>
      </c>
      <c r="C28" s="21" t="s">
        <v>10</v>
      </c>
      <c r="D28" s="97"/>
      <c r="E28" s="98"/>
      <c r="F28" s="97"/>
      <c r="G28" s="97"/>
      <c r="H28" s="98"/>
      <c r="I28" s="97"/>
      <c r="J28" s="97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90"/>
      <c r="W28" s="111"/>
    </row>
    <row r="29" spans="1:23" ht="41.25" customHeight="1">
      <c r="A29" s="19" t="s">
        <v>61</v>
      </c>
      <c r="B29" s="20" t="s">
        <v>62</v>
      </c>
      <c r="C29" s="21" t="s">
        <v>10</v>
      </c>
      <c r="D29" s="97"/>
      <c r="E29" s="98"/>
      <c r="F29" s="97"/>
      <c r="G29" s="97"/>
      <c r="H29" s="98"/>
      <c r="I29" s="97"/>
      <c r="J29" s="97"/>
      <c r="K29" s="89"/>
      <c r="L29" s="88"/>
      <c r="M29" s="88"/>
      <c r="N29" s="89"/>
      <c r="O29" s="89"/>
      <c r="P29" s="89"/>
      <c r="Q29" s="89"/>
      <c r="R29" s="88"/>
      <c r="S29" s="88"/>
      <c r="T29" s="89"/>
      <c r="U29" s="88"/>
      <c r="V29" s="91"/>
      <c r="W29" s="110"/>
    </row>
    <row r="30" spans="1:23" ht="40.5" customHeight="1">
      <c r="A30" s="19" t="s">
        <v>63</v>
      </c>
      <c r="B30" s="20" t="s">
        <v>64</v>
      </c>
      <c r="C30" s="21" t="s">
        <v>10</v>
      </c>
      <c r="D30" s="97"/>
      <c r="E30" s="98"/>
      <c r="F30" s="97"/>
      <c r="G30" s="97"/>
      <c r="H30" s="98"/>
      <c r="I30" s="97"/>
      <c r="J30" s="97"/>
      <c r="K30" s="89"/>
      <c r="L30" s="88"/>
      <c r="M30" s="88"/>
      <c r="N30" s="89"/>
      <c r="O30" s="89"/>
      <c r="P30" s="89"/>
      <c r="Q30" s="89"/>
      <c r="R30" s="88"/>
      <c r="S30" s="88"/>
      <c r="T30" s="89"/>
      <c r="U30" s="88"/>
      <c r="V30" s="91"/>
      <c r="W30" s="110"/>
    </row>
    <row r="31" spans="1:23" ht="20.25" customHeight="1">
      <c r="A31" s="19" t="s">
        <v>65</v>
      </c>
      <c r="B31" s="20" t="s">
        <v>66</v>
      </c>
      <c r="C31" s="21" t="s">
        <v>10</v>
      </c>
      <c r="D31" s="97"/>
      <c r="E31" s="98"/>
      <c r="F31" s="97"/>
      <c r="G31" s="97"/>
      <c r="H31" s="98"/>
      <c r="I31" s="97"/>
      <c r="J31" s="97"/>
      <c r="K31" s="89"/>
      <c r="L31" s="88"/>
      <c r="M31" s="88"/>
      <c r="N31" s="89"/>
      <c r="O31" s="89"/>
      <c r="P31" s="89"/>
      <c r="Q31" s="89"/>
      <c r="R31" s="88"/>
      <c r="S31" s="88"/>
      <c r="T31" s="89"/>
      <c r="U31" s="88"/>
      <c r="V31" s="91"/>
      <c r="W31" s="111"/>
    </row>
    <row r="32" spans="1:23" s="6" customFormat="1" ht="33.75" customHeight="1">
      <c r="A32" s="15" t="s">
        <v>67</v>
      </c>
      <c r="B32" s="16" t="s">
        <v>68</v>
      </c>
      <c r="C32" s="17" t="s">
        <v>69</v>
      </c>
      <c r="D32" s="98"/>
      <c r="E32" s="98">
        <f t="shared" si="0"/>
        <v>9976.3</v>
      </c>
      <c r="F32" s="98">
        <f>F34+F35</f>
        <v>9976.3</v>
      </c>
      <c r="G32" s="98"/>
      <c r="H32" s="98">
        <f t="shared" si="1"/>
        <v>10900</v>
      </c>
      <c r="I32" s="98">
        <f>I34+I35</f>
        <v>10900</v>
      </c>
      <c r="J32" s="98"/>
      <c r="K32" s="89">
        <f t="shared" si="2"/>
        <v>12900</v>
      </c>
      <c r="L32" s="88">
        <f>L34+L35</f>
        <v>12900</v>
      </c>
      <c r="M32" s="88"/>
      <c r="N32" s="89">
        <f t="shared" si="3"/>
        <v>2000</v>
      </c>
      <c r="O32" s="89">
        <f t="shared" si="4"/>
        <v>2000</v>
      </c>
      <c r="P32" s="89"/>
      <c r="Q32" s="89">
        <f t="shared" si="5"/>
        <v>13900</v>
      </c>
      <c r="R32" s="89">
        <f>R34+R35</f>
        <v>13900</v>
      </c>
      <c r="S32" s="89"/>
      <c r="T32" s="89">
        <f t="shared" si="6"/>
        <v>15100</v>
      </c>
      <c r="U32" s="89">
        <f>U34+U35</f>
        <v>15100</v>
      </c>
      <c r="V32" s="91"/>
      <c r="W32" s="111"/>
    </row>
    <row r="33" spans="1:23" ht="12.75" customHeight="1">
      <c r="A33" s="19"/>
      <c r="B33" s="20" t="s">
        <v>5</v>
      </c>
      <c r="C33" s="21"/>
      <c r="D33" s="97"/>
      <c r="E33" s="98"/>
      <c r="F33" s="97"/>
      <c r="G33" s="97"/>
      <c r="H33" s="98"/>
      <c r="I33" s="97"/>
      <c r="J33" s="97"/>
      <c r="K33" s="89"/>
      <c r="L33" s="88"/>
      <c r="M33" s="88"/>
      <c r="N33" s="89"/>
      <c r="O33" s="89"/>
      <c r="P33" s="89"/>
      <c r="Q33" s="89">
        <f t="shared" si="5"/>
        <v>0</v>
      </c>
      <c r="R33" s="88"/>
      <c r="S33" s="88"/>
      <c r="T33" s="89">
        <f t="shared" si="6"/>
        <v>0</v>
      </c>
      <c r="U33" s="88"/>
      <c r="V33" s="91"/>
      <c r="W33" s="111"/>
    </row>
    <row r="34" spans="1:23" ht="70.5" customHeight="1">
      <c r="A34" s="19" t="s">
        <v>70</v>
      </c>
      <c r="B34" s="20" t="s">
        <v>71</v>
      </c>
      <c r="C34" s="21" t="s">
        <v>10</v>
      </c>
      <c r="D34" s="97"/>
      <c r="E34" s="98">
        <f t="shared" si="0"/>
        <v>4995</v>
      </c>
      <c r="F34" s="97">
        <v>4995</v>
      </c>
      <c r="G34" s="97"/>
      <c r="H34" s="98">
        <f t="shared" si="1"/>
        <v>5500</v>
      </c>
      <c r="I34" s="97">
        <v>5500</v>
      </c>
      <c r="J34" s="97"/>
      <c r="K34" s="89">
        <f t="shared" si="2"/>
        <v>6500</v>
      </c>
      <c r="L34" s="88">
        <v>6500</v>
      </c>
      <c r="M34" s="88"/>
      <c r="N34" s="89">
        <f t="shared" si="3"/>
        <v>1000</v>
      </c>
      <c r="O34" s="89">
        <f t="shared" si="4"/>
        <v>1000</v>
      </c>
      <c r="P34" s="89"/>
      <c r="Q34" s="89">
        <f t="shared" si="5"/>
        <v>7100</v>
      </c>
      <c r="R34" s="88">
        <v>7100</v>
      </c>
      <c r="S34" s="88"/>
      <c r="T34" s="89">
        <f t="shared" si="6"/>
        <v>7800</v>
      </c>
      <c r="U34" s="88">
        <v>7800</v>
      </c>
      <c r="V34" s="91"/>
      <c r="W34" s="111"/>
    </row>
    <row r="35" spans="1:23" ht="70.5" customHeight="1">
      <c r="A35" s="19" t="s">
        <v>72</v>
      </c>
      <c r="B35" s="20" t="s">
        <v>73</v>
      </c>
      <c r="C35" s="21" t="s">
        <v>10</v>
      </c>
      <c r="D35" s="97"/>
      <c r="E35" s="98">
        <f t="shared" si="0"/>
        <v>4981.3</v>
      </c>
      <c r="F35" s="97">
        <v>4981.3</v>
      </c>
      <c r="G35" s="97"/>
      <c r="H35" s="98">
        <f t="shared" si="1"/>
        <v>5400</v>
      </c>
      <c r="I35" s="97">
        <v>5400</v>
      </c>
      <c r="J35" s="97"/>
      <c r="K35" s="89">
        <f t="shared" si="2"/>
        <v>6400</v>
      </c>
      <c r="L35" s="88">
        <v>6400</v>
      </c>
      <c r="M35" s="88"/>
      <c r="N35" s="89">
        <f t="shared" si="3"/>
        <v>1000</v>
      </c>
      <c r="O35" s="89">
        <f t="shared" si="4"/>
        <v>1000</v>
      </c>
      <c r="P35" s="89"/>
      <c r="Q35" s="89">
        <f t="shared" si="5"/>
        <v>6800</v>
      </c>
      <c r="R35" s="88">
        <v>6800</v>
      </c>
      <c r="S35" s="88"/>
      <c r="T35" s="89">
        <f t="shared" si="6"/>
        <v>7300</v>
      </c>
      <c r="U35" s="88">
        <v>7300</v>
      </c>
      <c r="V35" s="91"/>
      <c r="W35" s="111"/>
    </row>
    <row r="36" spans="1:23" s="6" customFormat="1" ht="51.75" customHeight="1">
      <c r="A36" s="15" t="s">
        <v>74</v>
      </c>
      <c r="B36" s="16" t="s">
        <v>75</v>
      </c>
      <c r="C36" s="17" t="s">
        <v>76</v>
      </c>
      <c r="D36" s="98"/>
      <c r="E36" s="98">
        <f t="shared" si="0"/>
        <v>872773.3</v>
      </c>
      <c r="F36" s="98">
        <f>F44</f>
        <v>502154.3</v>
      </c>
      <c r="G36" s="98">
        <f>G48</f>
        <v>370619</v>
      </c>
      <c r="H36" s="98">
        <f t="shared" si="1"/>
        <v>2475220.2</v>
      </c>
      <c r="I36" s="98">
        <f>I44</f>
        <v>759938</v>
      </c>
      <c r="J36" s="98">
        <f>J48</f>
        <v>1715282.2</v>
      </c>
      <c r="K36" s="89">
        <f t="shared" si="2"/>
        <v>2210938</v>
      </c>
      <c r="L36" s="88">
        <f>L44</f>
        <v>759938</v>
      </c>
      <c r="M36" s="88">
        <f>M48</f>
        <v>1451000</v>
      </c>
      <c r="N36" s="89">
        <f t="shared" si="3"/>
        <v>-264282.19999999995</v>
      </c>
      <c r="O36" s="89">
        <f t="shared" si="4"/>
        <v>0</v>
      </c>
      <c r="P36" s="89">
        <f>M36-J36</f>
        <v>-264282.19999999995</v>
      </c>
      <c r="Q36" s="89">
        <f t="shared" si="5"/>
        <v>1575938</v>
      </c>
      <c r="R36" s="89">
        <f>R44</f>
        <v>759938</v>
      </c>
      <c r="S36" s="89">
        <f>S48</f>
        <v>816000</v>
      </c>
      <c r="T36" s="89">
        <f t="shared" si="6"/>
        <v>1217938</v>
      </c>
      <c r="U36" s="89">
        <f>U44</f>
        <v>759938</v>
      </c>
      <c r="V36" s="90">
        <f>V48</f>
        <v>458000</v>
      </c>
      <c r="W36" s="111"/>
    </row>
    <row r="37" spans="1:23" ht="12.75" customHeight="1">
      <c r="A37" s="19"/>
      <c r="B37" s="20" t="s">
        <v>5</v>
      </c>
      <c r="C37" s="21"/>
      <c r="D37" s="97"/>
      <c r="E37" s="98"/>
      <c r="F37" s="97"/>
      <c r="G37" s="97"/>
      <c r="H37" s="98"/>
      <c r="I37" s="97"/>
      <c r="J37" s="97"/>
      <c r="K37" s="89"/>
      <c r="L37" s="88"/>
      <c r="M37" s="88"/>
      <c r="N37" s="89"/>
      <c r="O37" s="89"/>
      <c r="P37" s="89"/>
      <c r="Q37" s="89"/>
      <c r="R37" s="88"/>
      <c r="S37" s="88"/>
      <c r="T37" s="89"/>
      <c r="U37" s="88"/>
      <c r="V37" s="91"/>
      <c r="W37" s="111"/>
    </row>
    <row r="38" spans="1:23" s="6" customFormat="1" ht="51.75" customHeight="1">
      <c r="A38" s="15" t="s">
        <v>77</v>
      </c>
      <c r="B38" s="16" t="s">
        <v>78</v>
      </c>
      <c r="C38" s="17" t="s">
        <v>79</v>
      </c>
      <c r="D38" s="98"/>
      <c r="E38" s="98"/>
      <c r="F38" s="98"/>
      <c r="G38" s="98"/>
      <c r="H38" s="98"/>
      <c r="I38" s="98"/>
      <c r="J38" s="98"/>
      <c r="K38" s="89"/>
      <c r="L38" s="88"/>
      <c r="M38" s="88"/>
      <c r="N38" s="89"/>
      <c r="O38" s="89"/>
      <c r="P38" s="89"/>
      <c r="Q38" s="89"/>
      <c r="R38" s="88"/>
      <c r="S38" s="88"/>
      <c r="T38" s="89"/>
      <c r="U38" s="88"/>
      <c r="V38" s="91"/>
      <c r="W38" s="111"/>
    </row>
    <row r="39" spans="1:23" ht="12.75" customHeight="1">
      <c r="A39" s="19"/>
      <c r="B39" s="20" t="s">
        <v>5</v>
      </c>
      <c r="C39" s="21"/>
      <c r="D39" s="97"/>
      <c r="E39" s="98"/>
      <c r="F39" s="97"/>
      <c r="G39" s="97"/>
      <c r="H39" s="98"/>
      <c r="I39" s="97"/>
      <c r="J39" s="97"/>
      <c r="K39" s="89"/>
      <c r="L39" s="88"/>
      <c r="M39" s="88"/>
      <c r="N39" s="89"/>
      <c r="O39" s="89"/>
      <c r="P39" s="89"/>
      <c r="Q39" s="89"/>
      <c r="R39" s="88"/>
      <c r="S39" s="88"/>
      <c r="T39" s="89"/>
      <c r="U39" s="88"/>
      <c r="V39" s="91"/>
      <c r="W39" s="111"/>
    </row>
    <row r="40" spans="1:23" ht="12.75" customHeight="1">
      <c r="A40" s="19" t="s">
        <v>80</v>
      </c>
      <c r="B40" s="20" t="s">
        <v>81</v>
      </c>
      <c r="C40" s="21" t="s">
        <v>10</v>
      </c>
      <c r="D40" s="97"/>
      <c r="E40" s="98"/>
      <c r="F40" s="97"/>
      <c r="G40" s="97"/>
      <c r="H40" s="98"/>
      <c r="I40" s="97"/>
      <c r="J40" s="97"/>
      <c r="K40" s="89"/>
      <c r="L40" s="88"/>
      <c r="M40" s="88"/>
      <c r="N40" s="89"/>
      <c r="O40" s="89"/>
      <c r="P40" s="89"/>
      <c r="Q40" s="89"/>
      <c r="R40" s="88"/>
      <c r="S40" s="88"/>
      <c r="T40" s="89"/>
      <c r="U40" s="88"/>
      <c r="V40" s="91"/>
      <c r="W40" s="111"/>
    </row>
    <row r="41" spans="1:23" s="6" customFormat="1" ht="51.75" customHeight="1">
      <c r="A41" s="15" t="s">
        <v>82</v>
      </c>
      <c r="B41" s="16" t="s">
        <v>83</v>
      </c>
      <c r="C41" s="17" t="s">
        <v>84</v>
      </c>
      <c r="D41" s="98"/>
      <c r="E41" s="98"/>
      <c r="F41" s="98"/>
      <c r="G41" s="98"/>
      <c r="H41" s="98"/>
      <c r="I41" s="98"/>
      <c r="J41" s="98"/>
      <c r="K41" s="89"/>
      <c r="L41" s="88"/>
      <c r="M41" s="88"/>
      <c r="N41" s="89"/>
      <c r="O41" s="89"/>
      <c r="P41" s="89"/>
      <c r="Q41" s="89"/>
      <c r="R41" s="88"/>
      <c r="S41" s="88"/>
      <c r="T41" s="89"/>
      <c r="U41" s="88"/>
      <c r="V41" s="91"/>
      <c r="W41" s="111"/>
    </row>
    <row r="42" spans="1:23" ht="12.75" customHeight="1">
      <c r="A42" s="19"/>
      <c r="B42" s="20" t="s">
        <v>5</v>
      </c>
      <c r="C42" s="21"/>
      <c r="D42" s="97"/>
      <c r="E42" s="98"/>
      <c r="F42" s="97"/>
      <c r="G42" s="97"/>
      <c r="H42" s="98"/>
      <c r="I42" s="97"/>
      <c r="J42" s="97"/>
      <c r="K42" s="89"/>
      <c r="L42" s="88"/>
      <c r="M42" s="88"/>
      <c r="N42" s="89"/>
      <c r="O42" s="89"/>
      <c r="P42" s="89"/>
      <c r="Q42" s="89"/>
      <c r="R42" s="88"/>
      <c r="S42" s="88"/>
      <c r="T42" s="89"/>
      <c r="U42" s="88"/>
      <c r="V42" s="91"/>
      <c r="W42" s="111"/>
    </row>
    <row r="43" spans="1:23" ht="12.75" customHeight="1">
      <c r="A43" s="19" t="s">
        <v>85</v>
      </c>
      <c r="B43" s="20" t="s">
        <v>86</v>
      </c>
      <c r="C43" s="21" t="s">
        <v>10</v>
      </c>
      <c r="D43" s="97"/>
      <c r="E43" s="98"/>
      <c r="F43" s="97"/>
      <c r="G43" s="97"/>
      <c r="H43" s="98"/>
      <c r="I43" s="97"/>
      <c r="J43" s="97"/>
      <c r="K43" s="89"/>
      <c r="L43" s="88"/>
      <c r="M43" s="88"/>
      <c r="N43" s="89"/>
      <c r="O43" s="89"/>
      <c r="P43" s="89"/>
      <c r="Q43" s="89"/>
      <c r="R43" s="88"/>
      <c r="S43" s="88"/>
      <c r="T43" s="89"/>
      <c r="U43" s="88"/>
      <c r="V43" s="91"/>
      <c r="W43" s="111"/>
    </row>
    <row r="44" spans="1:23" s="6" customFormat="1" ht="63.75" customHeight="1">
      <c r="A44" s="15" t="s">
        <v>87</v>
      </c>
      <c r="B44" s="16" t="s">
        <v>88</v>
      </c>
      <c r="C44" s="17" t="s">
        <v>89</v>
      </c>
      <c r="D44" s="98"/>
      <c r="E44" s="98">
        <f t="shared" si="0"/>
        <v>502154.3</v>
      </c>
      <c r="F44" s="98">
        <f>F46+F47</f>
        <v>502154.3</v>
      </c>
      <c r="G44" s="98"/>
      <c r="H44" s="98">
        <f t="shared" si="1"/>
        <v>759938</v>
      </c>
      <c r="I44" s="98">
        <f>I46+I47</f>
        <v>759938</v>
      </c>
      <c r="J44" s="98"/>
      <c r="K44" s="89">
        <f t="shared" si="2"/>
        <v>759938</v>
      </c>
      <c r="L44" s="89">
        <f>L46+L47</f>
        <v>759938</v>
      </c>
      <c r="M44" s="89"/>
      <c r="N44" s="89">
        <f t="shared" si="3"/>
        <v>0</v>
      </c>
      <c r="O44" s="89">
        <f t="shared" si="4"/>
        <v>0</v>
      </c>
      <c r="P44" s="89"/>
      <c r="Q44" s="89">
        <f t="shared" si="5"/>
        <v>759938</v>
      </c>
      <c r="R44" s="89">
        <f>R46+R47</f>
        <v>759938</v>
      </c>
      <c r="S44" s="89"/>
      <c r="T44" s="89">
        <f t="shared" si="6"/>
        <v>759938</v>
      </c>
      <c r="U44" s="89">
        <f>U46+U47</f>
        <v>759938</v>
      </c>
      <c r="V44" s="90"/>
      <c r="W44" s="111"/>
    </row>
    <row r="45" spans="1:23" ht="12.75" customHeight="1">
      <c r="A45" s="19"/>
      <c r="B45" s="20" t="s">
        <v>5</v>
      </c>
      <c r="C45" s="21"/>
      <c r="D45" s="97"/>
      <c r="E45" s="98"/>
      <c r="F45" s="97"/>
      <c r="G45" s="97"/>
      <c r="H45" s="98"/>
      <c r="I45" s="97"/>
      <c r="J45" s="97"/>
      <c r="K45" s="89"/>
      <c r="L45" s="88"/>
      <c r="M45" s="88"/>
      <c r="N45" s="89"/>
      <c r="O45" s="89"/>
      <c r="P45" s="89"/>
      <c r="Q45" s="89"/>
      <c r="R45" s="88"/>
      <c r="S45" s="88"/>
      <c r="T45" s="89"/>
      <c r="U45" s="88"/>
      <c r="V45" s="91"/>
      <c r="W45" s="111"/>
    </row>
    <row r="46" spans="1:23" ht="32.25" customHeight="1">
      <c r="A46" s="19" t="s">
        <v>90</v>
      </c>
      <c r="B46" s="20" t="s">
        <v>91</v>
      </c>
      <c r="C46" s="21" t="s">
        <v>10</v>
      </c>
      <c r="D46" s="97"/>
      <c r="E46" s="98">
        <f t="shared" si="0"/>
        <v>500846.6</v>
      </c>
      <c r="F46" s="97">
        <v>500846.6</v>
      </c>
      <c r="G46" s="97"/>
      <c r="H46" s="98">
        <f t="shared" si="1"/>
        <v>757759.3</v>
      </c>
      <c r="I46" s="97">
        <v>757759.3</v>
      </c>
      <c r="J46" s="97"/>
      <c r="K46" s="89">
        <f t="shared" si="2"/>
        <v>757759.3</v>
      </c>
      <c r="L46" s="88">
        <v>757759.3</v>
      </c>
      <c r="M46" s="88"/>
      <c r="N46" s="89">
        <f t="shared" si="3"/>
        <v>0</v>
      </c>
      <c r="O46" s="89">
        <f t="shared" si="4"/>
        <v>0</v>
      </c>
      <c r="P46" s="89"/>
      <c r="Q46" s="89">
        <f t="shared" si="5"/>
        <v>757759.3</v>
      </c>
      <c r="R46" s="88">
        <v>757759.3</v>
      </c>
      <c r="S46" s="88"/>
      <c r="T46" s="89">
        <f t="shared" si="6"/>
        <v>757759.3</v>
      </c>
      <c r="U46" s="88">
        <v>757759.3</v>
      </c>
      <c r="V46" s="91"/>
      <c r="W46" s="111"/>
    </row>
    <row r="47" spans="1:23" ht="32.25" customHeight="1">
      <c r="A47" s="19" t="s">
        <v>92</v>
      </c>
      <c r="B47" s="20" t="s">
        <v>93</v>
      </c>
      <c r="C47" s="21" t="s">
        <v>10</v>
      </c>
      <c r="D47" s="97"/>
      <c r="E47" s="98">
        <f t="shared" si="0"/>
        <v>1307.7</v>
      </c>
      <c r="F47" s="97">
        <v>1307.7</v>
      </c>
      <c r="G47" s="97"/>
      <c r="H47" s="98">
        <f t="shared" si="1"/>
        <v>2178.7</v>
      </c>
      <c r="I47" s="97">
        <v>2178.7</v>
      </c>
      <c r="J47" s="97"/>
      <c r="K47" s="89">
        <f t="shared" si="2"/>
        <v>2178.7</v>
      </c>
      <c r="L47" s="97">
        <v>2178.7</v>
      </c>
      <c r="M47" s="88"/>
      <c r="N47" s="89">
        <f t="shared" si="3"/>
        <v>0</v>
      </c>
      <c r="O47" s="89">
        <f t="shared" si="4"/>
        <v>0</v>
      </c>
      <c r="P47" s="89"/>
      <c r="Q47" s="89">
        <f t="shared" si="5"/>
        <v>2178.7</v>
      </c>
      <c r="R47" s="88">
        <v>2178.7</v>
      </c>
      <c r="S47" s="88"/>
      <c r="T47" s="89">
        <f t="shared" si="6"/>
        <v>2178.7</v>
      </c>
      <c r="U47" s="88">
        <v>2178.7</v>
      </c>
      <c r="V47" s="91"/>
      <c r="W47" s="111"/>
    </row>
    <row r="48" spans="1:23" s="6" customFormat="1" ht="50.25" customHeight="1">
      <c r="A48" s="15" t="s">
        <v>94</v>
      </c>
      <c r="B48" s="16" t="s">
        <v>95</v>
      </c>
      <c r="C48" s="17" t="s">
        <v>96</v>
      </c>
      <c r="D48" s="98"/>
      <c r="E48" s="98">
        <f t="shared" si="0"/>
        <v>370619</v>
      </c>
      <c r="F48" s="98"/>
      <c r="G48" s="98">
        <f>G50</f>
        <v>370619</v>
      </c>
      <c r="H48" s="98">
        <f t="shared" si="1"/>
        <v>1715282.2</v>
      </c>
      <c r="I48" s="98"/>
      <c r="J48" s="98">
        <f>J50</f>
        <v>1715282.2</v>
      </c>
      <c r="K48" s="89">
        <f t="shared" si="2"/>
        <v>1451000</v>
      </c>
      <c r="L48" s="89"/>
      <c r="M48" s="89">
        <f>M50</f>
        <v>1451000</v>
      </c>
      <c r="N48" s="89">
        <f t="shared" si="3"/>
        <v>-264282.19999999995</v>
      </c>
      <c r="O48" s="89"/>
      <c r="P48" s="89">
        <f>M48-J48</f>
        <v>-264282.19999999995</v>
      </c>
      <c r="Q48" s="89">
        <f t="shared" si="5"/>
        <v>816000</v>
      </c>
      <c r="R48" s="89"/>
      <c r="S48" s="89">
        <v>816000</v>
      </c>
      <c r="T48" s="89">
        <f t="shared" si="6"/>
        <v>458000</v>
      </c>
      <c r="U48" s="89"/>
      <c r="V48" s="90">
        <v>458000</v>
      </c>
      <c r="W48" s="111"/>
    </row>
    <row r="49" spans="1:23" ht="16.5" customHeight="1">
      <c r="A49" s="19"/>
      <c r="B49" s="20" t="s">
        <v>5</v>
      </c>
      <c r="C49" s="21"/>
      <c r="D49" s="97"/>
      <c r="E49" s="98"/>
      <c r="F49" s="97"/>
      <c r="G49" s="97"/>
      <c r="H49" s="98"/>
      <c r="I49" s="97"/>
      <c r="J49" s="97"/>
      <c r="K49" s="89"/>
      <c r="L49" s="88"/>
      <c r="M49" s="88"/>
      <c r="N49" s="89"/>
      <c r="O49" s="89"/>
      <c r="P49" s="89"/>
      <c r="Q49" s="89"/>
      <c r="R49" s="88"/>
      <c r="S49" s="88"/>
      <c r="T49" s="89"/>
      <c r="U49" s="88"/>
      <c r="V49" s="91"/>
      <c r="W49" s="111"/>
    </row>
    <row r="50" spans="1:23" ht="39" customHeight="1">
      <c r="A50" s="19" t="s">
        <v>97</v>
      </c>
      <c r="B50" s="20" t="s">
        <v>98</v>
      </c>
      <c r="C50" s="21" t="s">
        <v>10</v>
      </c>
      <c r="D50" s="97"/>
      <c r="E50" s="98">
        <f t="shared" si="0"/>
        <v>370619</v>
      </c>
      <c r="F50" s="97"/>
      <c r="G50" s="97">
        <v>370619</v>
      </c>
      <c r="H50" s="98">
        <f t="shared" si="1"/>
        <v>1715282.2</v>
      </c>
      <c r="I50" s="97"/>
      <c r="J50" s="97">
        <v>1715282.2</v>
      </c>
      <c r="K50" s="89">
        <f t="shared" si="2"/>
        <v>1451000</v>
      </c>
      <c r="L50" s="88"/>
      <c r="M50" s="88">
        <v>1451000</v>
      </c>
      <c r="N50" s="89">
        <f t="shared" si="3"/>
        <v>-264282.19999999995</v>
      </c>
      <c r="O50" s="89"/>
      <c r="P50" s="89">
        <f>M50-J50</f>
        <v>-264282.19999999995</v>
      </c>
      <c r="Q50" s="89">
        <f t="shared" si="5"/>
        <v>816000</v>
      </c>
      <c r="R50" s="88"/>
      <c r="S50" s="88">
        <v>816000</v>
      </c>
      <c r="T50" s="89">
        <f t="shared" si="6"/>
        <v>458000</v>
      </c>
      <c r="U50" s="88"/>
      <c r="V50" s="91">
        <v>458000</v>
      </c>
      <c r="W50" s="110"/>
    </row>
    <row r="51" spans="1:23" s="6" customFormat="1" ht="65.25" customHeight="1">
      <c r="A51" s="15" t="s">
        <v>99</v>
      </c>
      <c r="B51" s="16" t="s">
        <v>100</v>
      </c>
      <c r="C51" s="17" t="s">
        <v>101</v>
      </c>
      <c r="D51" s="98"/>
      <c r="E51" s="98">
        <f t="shared" si="0"/>
        <v>172642.711</v>
      </c>
      <c r="F51" s="98">
        <f>F56+F60+F64+F89</f>
        <v>172642.711</v>
      </c>
      <c r="G51" s="98"/>
      <c r="H51" s="98">
        <f t="shared" si="1"/>
        <v>310432</v>
      </c>
      <c r="I51" s="98">
        <f>I56+I60+I64+I89</f>
        <v>310432</v>
      </c>
      <c r="J51" s="98"/>
      <c r="K51" s="89">
        <f t="shared" si="2"/>
        <v>384974</v>
      </c>
      <c r="L51" s="89">
        <f>L56+L60+L64+L89</f>
        <v>384974</v>
      </c>
      <c r="M51" s="88"/>
      <c r="N51" s="89">
        <f t="shared" si="3"/>
        <v>74542</v>
      </c>
      <c r="O51" s="89">
        <f t="shared" si="4"/>
        <v>74542</v>
      </c>
      <c r="P51" s="89"/>
      <c r="Q51" s="89">
        <f t="shared" si="5"/>
        <v>410150</v>
      </c>
      <c r="R51" s="89">
        <f>R56+R60+R64+R89</f>
        <v>410150</v>
      </c>
      <c r="S51" s="88"/>
      <c r="T51" s="89">
        <f t="shared" si="6"/>
        <v>435400</v>
      </c>
      <c r="U51" s="89">
        <f>U56+U60+U64+U89</f>
        <v>435400</v>
      </c>
      <c r="V51" s="91"/>
      <c r="W51" s="111"/>
    </row>
    <row r="52" spans="1:23" ht="21.75" customHeight="1">
      <c r="A52" s="19"/>
      <c r="B52" s="20" t="s">
        <v>5</v>
      </c>
      <c r="C52" s="21"/>
      <c r="D52" s="97"/>
      <c r="E52" s="98"/>
      <c r="F52" s="97"/>
      <c r="G52" s="97"/>
      <c r="H52" s="98"/>
      <c r="I52" s="97"/>
      <c r="J52" s="97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90"/>
      <c r="W52" s="110"/>
    </row>
    <row r="53" spans="1:23" s="6" customFormat="1" ht="39.75" customHeight="1">
      <c r="A53" s="15" t="s">
        <v>102</v>
      </c>
      <c r="B53" s="16" t="s">
        <v>103</v>
      </c>
      <c r="C53" s="17" t="s">
        <v>104</v>
      </c>
      <c r="D53" s="98"/>
      <c r="E53" s="98"/>
      <c r="F53" s="98"/>
      <c r="G53" s="98"/>
      <c r="H53" s="98"/>
      <c r="I53" s="98"/>
      <c r="J53" s="98"/>
      <c r="K53" s="89"/>
      <c r="L53" s="88"/>
      <c r="M53" s="88"/>
      <c r="N53" s="89"/>
      <c r="O53" s="89"/>
      <c r="P53" s="89"/>
      <c r="Q53" s="89"/>
      <c r="R53" s="88"/>
      <c r="S53" s="88"/>
      <c r="T53" s="89"/>
      <c r="U53" s="88"/>
      <c r="V53" s="91"/>
      <c r="W53" s="110"/>
    </row>
    <row r="54" spans="1:23" ht="12.75" customHeight="1">
      <c r="A54" s="19"/>
      <c r="B54" s="20" t="s">
        <v>5</v>
      </c>
      <c r="C54" s="21"/>
      <c r="D54" s="97"/>
      <c r="E54" s="98"/>
      <c r="F54" s="97"/>
      <c r="G54" s="97"/>
      <c r="H54" s="98"/>
      <c r="I54" s="97"/>
      <c r="J54" s="97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90"/>
      <c r="W54" s="110"/>
    </row>
    <row r="55" spans="1:23" s="6" customFormat="1" ht="45.75" customHeight="1">
      <c r="A55" s="9" t="s">
        <v>105</v>
      </c>
      <c r="B55" s="22" t="s">
        <v>106</v>
      </c>
      <c r="C55" s="10" t="s">
        <v>10</v>
      </c>
      <c r="D55" s="97"/>
      <c r="E55" s="98"/>
      <c r="F55" s="97"/>
      <c r="G55" s="97"/>
      <c r="H55" s="98"/>
      <c r="I55" s="97"/>
      <c r="J55" s="97"/>
      <c r="K55" s="89"/>
      <c r="L55" s="88"/>
      <c r="M55" s="88"/>
      <c r="N55" s="89"/>
      <c r="O55" s="89"/>
      <c r="P55" s="89"/>
      <c r="Q55" s="89"/>
      <c r="R55" s="88"/>
      <c r="S55" s="88"/>
      <c r="T55" s="89"/>
      <c r="U55" s="88"/>
      <c r="V55" s="91"/>
      <c r="W55" s="111"/>
    </row>
    <row r="56" spans="1:23" s="6" customFormat="1" ht="44.25" customHeight="1">
      <c r="A56" s="15" t="s">
        <v>107</v>
      </c>
      <c r="B56" s="16" t="s">
        <v>108</v>
      </c>
      <c r="C56" s="17" t="s">
        <v>109</v>
      </c>
      <c r="D56" s="98"/>
      <c r="E56" s="98">
        <f t="shared" si="0"/>
        <v>30672.728000000003</v>
      </c>
      <c r="F56" s="98">
        <f>F58+F59</f>
        <v>30672.728000000003</v>
      </c>
      <c r="G56" s="98"/>
      <c r="H56" s="98">
        <f t="shared" si="1"/>
        <v>35034</v>
      </c>
      <c r="I56" s="98">
        <f>I58+I59</f>
        <v>35034</v>
      </c>
      <c r="J56" s="89"/>
      <c r="K56" s="89">
        <f t="shared" si="2"/>
        <v>40374</v>
      </c>
      <c r="L56" s="89">
        <f>L58+L59</f>
        <v>40374</v>
      </c>
      <c r="M56" s="88"/>
      <c r="N56" s="89">
        <f t="shared" si="3"/>
        <v>5340</v>
      </c>
      <c r="O56" s="89">
        <f t="shared" si="4"/>
        <v>5340</v>
      </c>
      <c r="P56" s="89"/>
      <c r="Q56" s="89">
        <f t="shared" si="5"/>
        <v>45450</v>
      </c>
      <c r="R56" s="89">
        <f>R58+R59</f>
        <v>45450</v>
      </c>
      <c r="S56" s="88"/>
      <c r="T56" s="89">
        <f t="shared" si="6"/>
        <v>54400</v>
      </c>
      <c r="U56" s="90">
        <f>U58+U59</f>
        <v>54400</v>
      </c>
      <c r="V56" s="113"/>
      <c r="W56" s="115"/>
    </row>
    <row r="57" spans="1:23" ht="12.75" customHeight="1">
      <c r="A57" s="19"/>
      <c r="B57" s="20" t="s">
        <v>5</v>
      </c>
      <c r="C57" s="21"/>
      <c r="D57" s="97"/>
      <c r="E57" s="98"/>
      <c r="F57" s="97"/>
      <c r="G57" s="97"/>
      <c r="H57" s="98"/>
      <c r="I57" s="97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90"/>
      <c r="V57" s="114"/>
      <c r="W57" s="116"/>
    </row>
    <row r="58" spans="1:23" ht="26.25" customHeight="1">
      <c r="A58" s="19">
        <v>1331</v>
      </c>
      <c r="B58" s="22" t="s">
        <v>111</v>
      </c>
      <c r="C58" s="21"/>
      <c r="D58" s="97"/>
      <c r="E58" s="98">
        <f t="shared" si="0"/>
        <v>19652.308</v>
      </c>
      <c r="F58" s="97">
        <v>19652.308</v>
      </c>
      <c r="G58" s="97"/>
      <c r="H58" s="98">
        <f t="shared" si="1"/>
        <v>22808</v>
      </c>
      <c r="I58" s="97">
        <v>22808</v>
      </c>
      <c r="J58" s="89"/>
      <c r="K58" s="89">
        <f t="shared" si="2"/>
        <v>26150</v>
      </c>
      <c r="L58" s="88">
        <v>26150</v>
      </c>
      <c r="M58" s="89"/>
      <c r="N58" s="89">
        <f t="shared" si="3"/>
        <v>3342</v>
      </c>
      <c r="O58" s="89">
        <f t="shared" si="4"/>
        <v>3342</v>
      </c>
      <c r="P58" s="89"/>
      <c r="Q58" s="89">
        <f t="shared" si="5"/>
        <v>28150</v>
      </c>
      <c r="R58" s="88">
        <v>28150</v>
      </c>
      <c r="S58" s="89"/>
      <c r="T58" s="89">
        <f t="shared" si="6"/>
        <v>33700</v>
      </c>
      <c r="U58" s="91">
        <v>33700</v>
      </c>
      <c r="V58" s="114"/>
      <c r="W58" s="116"/>
    </row>
    <row r="59" spans="1:23" s="6" customFormat="1" ht="21.75" customHeight="1">
      <c r="A59" s="9" t="s">
        <v>114</v>
      </c>
      <c r="B59" s="22" t="s">
        <v>115</v>
      </c>
      <c r="C59" s="10" t="s">
        <v>10</v>
      </c>
      <c r="D59" s="97"/>
      <c r="E59" s="98">
        <f t="shared" si="0"/>
        <v>11020.42</v>
      </c>
      <c r="F59" s="97">
        <v>11020.42</v>
      </c>
      <c r="G59" s="97"/>
      <c r="H59" s="98">
        <f t="shared" si="1"/>
        <v>12226</v>
      </c>
      <c r="I59" s="97">
        <v>12226</v>
      </c>
      <c r="J59" s="88"/>
      <c r="K59" s="89">
        <f t="shared" si="2"/>
        <v>14224</v>
      </c>
      <c r="L59" s="88">
        <v>14224</v>
      </c>
      <c r="M59" s="88"/>
      <c r="N59" s="89">
        <f t="shared" si="3"/>
        <v>1998</v>
      </c>
      <c r="O59" s="89">
        <f t="shared" si="4"/>
        <v>1998</v>
      </c>
      <c r="P59" s="89"/>
      <c r="Q59" s="89">
        <f t="shared" si="5"/>
        <v>17300</v>
      </c>
      <c r="R59" s="88">
        <v>17300</v>
      </c>
      <c r="S59" s="88"/>
      <c r="T59" s="89">
        <f t="shared" si="6"/>
        <v>20700</v>
      </c>
      <c r="U59" s="91">
        <v>20700</v>
      </c>
      <c r="V59" s="113"/>
      <c r="W59" s="115"/>
    </row>
    <row r="60" spans="1:23" s="6" customFormat="1" ht="57.75" customHeight="1">
      <c r="A60" s="15" t="s">
        <v>116</v>
      </c>
      <c r="B60" s="16" t="s">
        <v>117</v>
      </c>
      <c r="C60" s="17" t="s">
        <v>118</v>
      </c>
      <c r="D60" s="98"/>
      <c r="E60" s="98">
        <f t="shared" si="0"/>
        <v>9805.3</v>
      </c>
      <c r="F60" s="98">
        <f>F62+F63</f>
        <v>9805.3</v>
      </c>
      <c r="G60" s="98"/>
      <c r="H60" s="98">
        <f t="shared" si="1"/>
        <v>13998</v>
      </c>
      <c r="I60" s="98">
        <f>I62+I63</f>
        <v>13998</v>
      </c>
      <c r="J60" s="88"/>
      <c r="K60" s="89">
        <f t="shared" si="2"/>
        <v>18000</v>
      </c>
      <c r="L60" s="89">
        <f>L62+L63</f>
        <v>18000</v>
      </c>
      <c r="M60" s="88"/>
      <c r="N60" s="89">
        <f t="shared" si="3"/>
        <v>4002</v>
      </c>
      <c r="O60" s="89">
        <f t="shared" si="4"/>
        <v>4002</v>
      </c>
      <c r="P60" s="89"/>
      <c r="Q60" s="89">
        <f t="shared" si="5"/>
        <v>19500</v>
      </c>
      <c r="R60" s="89">
        <f>R62+R63</f>
        <v>19500</v>
      </c>
      <c r="S60" s="89"/>
      <c r="T60" s="89">
        <f t="shared" si="6"/>
        <v>21200</v>
      </c>
      <c r="U60" s="90">
        <f>U62+U63</f>
        <v>21200</v>
      </c>
      <c r="V60" s="113"/>
      <c r="W60" s="115"/>
    </row>
    <row r="61" spans="1:23" ht="12.75" customHeight="1">
      <c r="A61" s="19"/>
      <c r="B61" s="20" t="s">
        <v>5</v>
      </c>
      <c r="C61" s="21"/>
      <c r="D61" s="97"/>
      <c r="E61" s="98"/>
      <c r="F61" s="97"/>
      <c r="G61" s="97"/>
      <c r="H61" s="98"/>
      <c r="I61" s="97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90"/>
      <c r="V61" s="114"/>
      <c r="W61" s="116"/>
    </row>
    <row r="62" spans="1:23" s="6" customFormat="1" ht="60" customHeight="1">
      <c r="A62" s="9" t="s">
        <v>119</v>
      </c>
      <c r="B62" s="22" t="s">
        <v>120</v>
      </c>
      <c r="C62" s="10" t="s">
        <v>10</v>
      </c>
      <c r="D62" s="97"/>
      <c r="E62" s="98">
        <f t="shared" si="0"/>
        <v>5228.3</v>
      </c>
      <c r="F62" s="97">
        <v>5228.3</v>
      </c>
      <c r="G62" s="97"/>
      <c r="H62" s="98">
        <f t="shared" si="1"/>
        <v>3998</v>
      </c>
      <c r="I62" s="97">
        <v>3998</v>
      </c>
      <c r="J62" s="88"/>
      <c r="K62" s="89">
        <f t="shared" si="2"/>
        <v>5000</v>
      </c>
      <c r="L62" s="88">
        <v>5000</v>
      </c>
      <c r="M62" s="88"/>
      <c r="N62" s="89">
        <f t="shared" si="3"/>
        <v>1002</v>
      </c>
      <c r="O62" s="89">
        <f t="shared" si="4"/>
        <v>1002</v>
      </c>
      <c r="P62" s="89"/>
      <c r="Q62" s="89">
        <f t="shared" si="5"/>
        <v>5500</v>
      </c>
      <c r="R62" s="88">
        <v>5500</v>
      </c>
      <c r="S62" s="88"/>
      <c r="T62" s="89">
        <f t="shared" si="6"/>
        <v>6200</v>
      </c>
      <c r="U62" s="91">
        <v>6200</v>
      </c>
      <c r="V62" s="113"/>
      <c r="W62" s="115"/>
    </row>
    <row r="63" spans="1:23" s="6" customFormat="1" ht="60" customHeight="1">
      <c r="A63" s="9">
        <v>1343</v>
      </c>
      <c r="B63" s="22" t="s">
        <v>623</v>
      </c>
      <c r="C63" s="10"/>
      <c r="D63" s="97"/>
      <c r="E63" s="98">
        <f t="shared" si="0"/>
        <v>4577</v>
      </c>
      <c r="F63" s="97">
        <v>4577</v>
      </c>
      <c r="G63" s="97"/>
      <c r="H63" s="98">
        <f t="shared" si="1"/>
        <v>10000</v>
      </c>
      <c r="I63" s="97">
        <v>10000</v>
      </c>
      <c r="J63" s="88"/>
      <c r="K63" s="89">
        <f t="shared" si="2"/>
        <v>13000</v>
      </c>
      <c r="L63" s="88">
        <v>13000</v>
      </c>
      <c r="M63" s="88"/>
      <c r="N63" s="89">
        <f t="shared" si="3"/>
        <v>3000</v>
      </c>
      <c r="O63" s="89">
        <f t="shared" si="4"/>
        <v>3000</v>
      </c>
      <c r="P63" s="89"/>
      <c r="Q63" s="89">
        <f t="shared" si="5"/>
        <v>14000</v>
      </c>
      <c r="R63" s="88">
        <v>14000</v>
      </c>
      <c r="S63" s="88"/>
      <c r="T63" s="89">
        <f t="shared" si="6"/>
        <v>15000</v>
      </c>
      <c r="U63" s="91">
        <v>15000</v>
      </c>
      <c r="V63" s="113"/>
      <c r="W63" s="115"/>
    </row>
    <row r="64" spans="1:23" ht="39.75" customHeight="1">
      <c r="A64" s="31" t="s">
        <v>121</v>
      </c>
      <c r="B64" s="32" t="s">
        <v>122</v>
      </c>
      <c r="C64" s="33" t="s">
        <v>123</v>
      </c>
      <c r="D64" s="98"/>
      <c r="E64" s="98">
        <f t="shared" si="0"/>
        <v>125796.63499999998</v>
      </c>
      <c r="F64" s="98">
        <f>F66+F81</f>
        <v>125796.63499999998</v>
      </c>
      <c r="G64" s="98"/>
      <c r="H64" s="98">
        <f t="shared" si="1"/>
        <v>238400</v>
      </c>
      <c r="I64" s="98">
        <f>I66+I81</f>
        <v>238400</v>
      </c>
      <c r="J64" s="88"/>
      <c r="K64" s="89">
        <f t="shared" si="2"/>
        <v>291600</v>
      </c>
      <c r="L64" s="89">
        <f>L66+L81</f>
        <v>291600</v>
      </c>
      <c r="M64" s="88"/>
      <c r="N64" s="89">
        <f t="shared" si="3"/>
        <v>53200</v>
      </c>
      <c r="O64" s="89">
        <f t="shared" si="4"/>
        <v>53200</v>
      </c>
      <c r="P64" s="89"/>
      <c r="Q64" s="89">
        <f t="shared" si="5"/>
        <v>308200</v>
      </c>
      <c r="R64" s="89">
        <f>R66+R81</f>
        <v>308200</v>
      </c>
      <c r="S64" s="88"/>
      <c r="T64" s="89">
        <f t="shared" si="6"/>
        <v>320800</v>
      </c>
      <c r="U64" s="90">
        <f>U66+U81</f>
        <v>320800</v>
      </c>
      <c r="V64" s="113"/>
      <c r="W64" s="116"/>
    </row>
    <row r="65" spans="1:23" ht="12.75" customHeight="1">
      <c r="A65" s="19"/>
      <c r="B65" s="20" t="s">
        <v>5</v>
      </c>
      <c r="C65" s="21"/>
      <c r="D65" s="97"/>
      <c r="E65" s="98"/>
      <c r="F65" s="97"/>
      <c r="G65" s="97"/>
      <c r="H65" s="98"/>
      <c r="I65" s="97"/>
      <c r="J65" s="88"/>
      <c r="K65" s="89"/>
      <c r="L65" s="88"/>
      <c r="M65" s="88"/>
      <c r="N65" s="89"/>
      <c r="O65" s="89"/>
      <c r="P65" s="89"/>
      <c r="Q65" s="89"/>
      <c r="R65" s="88"/>
      <c r="S65" s="88"/>
      <c r="T65" s="89"/>
      <c r="U65" s="91"/>
      <c r="V65" s="114"/>
      <c r="W65" s="116"/>
    </row>
    <row r="66" spans="1:23" ht="69" customHeight="1">
      <c r="A66" s="19" t="s">
        <v>124</v>
      </c>
      <c r="B66" s="20" t="s">
        <v>125</v>
      </c>
      <c r="C66" s="21" t="s">
        <v>10</v>
      </c>
      <c r="D66" s="97"/>
      <c r="E66" s="98">
        <f t="shared" si="0"/>
        <v>87399.12599999999</v>
      </c>
      <c r="F66" s="98">
        <f>F68+F71+F72+F73+F74+F75</f>
        <v>87399.12599999999</v>
      </c>
      <c r="G66" s="98"/>
      <c r="H66" s="98">
        <f t="shared" si="1"/>
        <v>162400</v>
      </c>
      <c r="I66" s="98">
        <f>I68+I71+I73+I74+I75</f>
        <v>162400</v>
      </c>
      <c r="J66" s="89"/>
      <c r="K66" s="89">
        <f t="shared" si="2"/>
        <v>189600</v>
      </c>
      <c r="L66" s="89">
        <f>L68+L71+L73+L74+L75</f>
        <v>189600</v>
      </c>
      <c r="M66" s="89"/>
      <c r="N66" s="89">
        <f t="shared" si="3"/>
        <v>27200</v>
      </c>
      <c r="O66" s="89">
        <f t="shared" si="4"/>
        <v>27200</v>
      </c>
      <c r="P66" s="89"/>
      <c r="Q66" s="89">
        <f t="shared" si="5"/>
        <v>198200</v>
      </c>
      <c r="R66" s="89">
        <f>R68+R71+R73+R74+R75</f>
        <v>198200</v>
      </c>
      <c r="S66" s="89"/>
      <c r="T66" s="89">
        <f t="shared" si="6"/>
        <v>205800</v>
      </c>
      <c r="U66" s="90">
        <f>U68+U71+U73+U74+U75</f>
        <v>205800</v>
      </c>
      <c r="V66" s="114"/>
      <c r="W66" s="116"/>
    </row>
    <row r="67" spans="1:23" ht="21.75" customHeight="1">
      <c r="A67" s="19"/>
      <c r="B67" s="20" t="s">
        <v>5</v>
      </c>
      <c r="C67" s="21"/>
      <c r="D67" s="97"/>
      <c r="E67" s="98"/>
      <c r="F67" s="97"/>
      <c r="G67" s="97"/>
      <c r="H67" s="98"/>
      <c r="I67" s="97"/>
      <c r="J67" s="88"/>
      <c r="K67" s="89"/>
      <c r="L67" s="88"/>
      <c r="M67" s="88"/>
      <c r="N67" s="89"/>
      <c r="O67" s="89"/>
      <c r="P67" s="89"/>
      <c r="Q67" s="89"/>
      <c r="R67" s="88"/>
      <c r="S67" s="88"/>
      <c r="T67" s="89"/>
      <c r="U67" s="91"/>
      <c r="V67" s="114"/>
      <c r="W67" s="116"/>
    </row>
    <row r="68" spans="1:23" ht="50.25" customHeight="1">
      <c r="A68" s="19" t="s">
        <v>126</v>
      </c>
      <c r="B68" s="20" t="s">
        <v>127</v>
      </c>
      <c r="C68" s="21" t="s">
        <v>10</v>
      </c>
      <c r="D68" s="97"/>
      <c r="E68" s="98">
        <f t="shared" si="0"/>
        <v>1052</v>
      </c>
      <c r="F68" s="97">
        <v>1052</v>
      </c>
      <c r="G68" s="97"/>
      <c r="H68" s="98">
        <f t="shared" si="1"/>
        <v>1000</v>
      </c>
      <c r="I68" s="97">
        <v>1000</v>
      </c>
      <c r="J68" s="88"/>
      <c r="K68" s="89">
        <f t="shared" si="2"/>
        <v>1100</v>
      </c>
      <c r="L68" s="88">
        <v>1100</v>
      </c>
      <c r="M68" s="88"/>
      <c r="N68" s="89">
        <f t="shared" si="3"/>
        <v>100</v>
      </c>
      <c r="O68" s="89">
        <f t="shared" si="4"/>
        <v>100</v>
      </c>
      <c r="P68" s="89"/>
      <c r="Q68" s="89">
        <f t="shared" si="5"/>
        <v>1200</v>
      </c>
      <c r="R68" s="88">
        <v>1200</v>
      </c>
      <c r="S68" s="88"/>
      <c r="T68" s="89">
        <f t="shared" si="6"/>
        <v>1300</v>
      </c>
      <c r="U68" s="91">
        <v>1300</v>
      </c>
      <c r="V68" s="113"/>
      <c r="W68" s="116"/>
    </row>
    <row r="69" spans="1:23" ht="71.25" customHeight="1">
      <c r="A69" s="19" t="s">
        <v>128</v>
      </c>
      <c r="B69" s="20" t="s">
        <v>129</v>
      </c>
      <c r="C69" s="21" t="s">
        <v>10</v>
      </c>
      <c r="D69" s="97"/>
      <c r="E69" s="98"/>
      <c r="F69" s="97"/>
      <c r="G69" s="97"/>
      <c r="H69" s="98"/>
      <c r="I69" s="97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90"/>
      <c r="V69" s="114"/>
      <c r="W69" s="116"/>
    </row>
    <row r="70" spans="1:23" ht="48" customHeight="1">
      <c r="A70" s="19" t="s">
        <v>130</v>
      </c>
      <c r="B70" s="20" t="s">
        <v>131</v>
      </c>
      <c r="C70" s="21" t="s">
        <v>10</v>
      </c>
      <c r="D70" s="97"/>
      <c r="E70" s="98"/>
      <c r="F70" s="97"/>
      <c r="G70" s="97"/>
      <c r="H70" s="98"/>
      <c r="I70" s="97"/>
      <c r="J70" s="88"/>
      <c r="K70" s="89"/>
      <c r="L70" s="88"/>
      <c r="M70" s="88"/>
      <c r="N70" s="89"/>
      <c r="O70" s="89"/>
      <c r="P70" s="89"/>
      <c r="Q70" s="89"/>
      <c r="R70" s="88"/>
      <c r="S70" s="88"/>
      <c r="T70" s="89"/>
      <c r="U70" s="91"/>
      <c r="V70" s="114"/>
      <c r="W70" s="116"/>
    </row>
    <row r="71" spans="1:23" ht="48" customHeight="1">
      <c r="A71" s="19" t="s">
        <v>132</v>
      </c>
      <c r="B71" s="20" t="s">
        <v>133</v>
      </c>
      <c r="C71" s="21" t="s">
        <v>10</v>
      </c>
      <c r="D71" s="97"/>
      <c r="E71" s="98">
        <f t="shared" si="0"/>
        <v>280</v>
      </c>
      <c r="F71" s="97">
        <v>280</v>
      </c>
      <c r="G71" s="97"/>
      <c r="H71" s="98">
        <f t="shared" si="1"/>
        <v>4000</v>
      </c>
      <c r="I71" s="97">
        <v>4000</v>
      </c>
      <c r="J71" s="89"/>
      <c r="K71" s="89">
        <f t="shared" si="2"/>
        <v>6000</v>
      </c>
      <c r="L71" s="88">
        <v>6000</v>
      </c>
      <c r="M71" s="89"/>
      <c r="N71" s="89">
        <f t="shared" si="3"/>
        <v>2000</v>
      </c>
      <c r="O71" s="89">
        <f t="shared" si="4"/>
        <v>2000</v>
      </c>
      <c r="P71" s="89"/>
      <c r="Q71" s="89">
        <f t="shared" si="5"/>
        <v>7000</v>
      </c>
      <c r="R71" s="88">
        <v>7000</v>
      </c>
      <c r="S71" s="89"/>
      <c r="T71" s="89">
        <f t="shared" si="6"/>
        <v>8000</v>
      </c>
      <c r="U71" s="91">
        <v>8000</v>
      </c>
      <c r="V71" s="113"/>
      <c r="W71" s="116"/>
    </row>
    <row r="72" spans="1:23" ht="29.25" customHeight="1">
      <c r="A72" s="19" t="s">
        <v>134</v>
      </c>
      <c r="B72" s="20" t="s">
        <v>135</v>
      </c>
      <c r="C72" s="21" t="s">
        <v>10</v>
      </c>
      <c r="D72" s="97"/>
      <c r="E72" s="98">
        <f t="shared" si="0"/>
        <v>1370</v>
      </c>
      <c r="F72" s="97">
        <v>1370</v>
      </c>
      <c r="G72" s="97"/>
      <c r="H72" s="98"/>
      <c r="I72" s="97"/>
      <c r="J72" s="88"/>
      <c r="K72" s="89"/>
      <c r="L72" s="88"/>
      <c r="M72" s="88"/>
      <c r="N72" s="89"/>
      <c r="O72" s="89"/>
      <c r="P72" s="89"/>
      <c r="Q72" s="89"/>
      <c r="R72" s="88"/>
      <c r="S72" s="88"/>
      <c r="T72" s="89"/>
      <c r="U72" s="91"/>
      <c r="V72" s="114"/>
      <c r="W72" s="116"/>
    </row>
    <row r="73" spans="1:23" ht="35.25" customHeight="1">
      <c r="A73" s="19">
        <v>13507</v>
      </c>
      <c r="B73" s="22" t="s">
        <v>137</v>
      </c>
      <c r="C73" s="21"/>
      <c r="D73" s="97"/>
      <c r="E73" s="98">
        <f t="shared" si="0"/>
        <v>38055.146</v>
      </c>
      <c r="F73" s="97">
        <v>38055.146</v>
      </c>
      <c r="G73" s="97"/>
      <c r="H73" s="98">
        <f t="shared" si="1"/>
        <v>49100</v>
      </c>
      <c r="I73" s="97">
        <v>49100</v>
      </c>
      <c r="J73" s="88"/>
      <c r="K73" s="89">
        <f t="shared" si="2"/>
        <v>54500</v>
      </c>
      <c r="L73" s="88">
        <v>54500</v>
      </c>
      <c r="M73" s="88"/>
      <c r="N73" s="89">
        <f t="shared" si="3"/>
        <v>5400</v>
      </c>
      <c r="O73" s="89">
        <f t="shared" si="4"/>
        <v>5400</v>
      </c>
      <c r="P73" s="89"/>
      <c r="Q73" s="89">
        <f t="shared" si="5"/>
        <v>57000</v>
      </c>
      <c r="R73" s="88">
        <v>57000</v>
      </c>
      <c r="S73" s="88"/>
      <c r="T73" s="89">
        <f t="shared" si="6"/>
        <v>59500</v>
      </c>
      <c r="U73" s="91">
        <v>59500</v>
      </c>
      <c r="V73" s="114"/>
      <c r="W73" s="116"/>
    </row>
    <row r="74" spans="1:23" ht="28.5" customHeight="1">
      <c r="A74" s="19" t="s">
        <v>142</v>
      </c>
      <c r="B74" s="20" t="s">
        <v>143</v>
      </c>
      <c r="C74" s="21" t="s">
        <v>10</v>
      </c>
      <c r="D74" s="97"/>
      <c r="E74" s="98">
        <f t="shared" si="0"/>
        <v>33112.83</v>
      </c>
      <c r="F74" s="97">
        <v>33112.83</v>
      </c>
      <c r="G74" s="97"/>
      <c r="H74" s="98">
        <f t="shared" si="1"/>
        <v>92800</v>
      </c>
      <c r="I74" s="97">
        <v>92800</v>
      </c>
      <c r="J74" s="88"/>
      <c r="K74" s="89">
        <f t="shared" si="2"/>
        <v>108000</v>
      </c>
      <c r="L74" s="88">
        <v>108000</v>
      </c>
      <c r="M74" s="88"/>
      <c r="N74" s="89">
        <f t="shared" si="3"/>
        <v>15200</v>
      </c>
      <c r="O74" s="89">
        <f t="shared" si="4"/>
        <v>15200</v>
      </c>
      <c r="P74" s="89"/>
      <c r="Q74" s="89">
        <f t="shared" si="5"/>
        <v>112000</v>
      </c>
      <c r="R74" s="88">
        <v>112000</v>
      </c>
      <c r="S74" s="88"/>
      <c r="T74" s="89">
        <f t="shared" si="6"/>
        <v>114000</v>
      </c>
      <c r="U74" s="91">
        <v>114000</v>
      </c>
      <c r="V74" s="113"/>
      <c r="W74" s="116"/>
    </row>
    <row r="75" spans="1:23" ht="48" customHeight="1">
      <c r="A75" s="19" t="s">
        <v>144</v>
      </c>
      <c r="B75" s="20" t="s">
        <v>145</v>
      </c>
      <c r="C75" s="21" t="s">
        <v>10</v>
      </c>
      <c r="D75" s="97"/>
      <c r="E75" s="98">
        <f>F75+G75</f>
        <v>13529.15</v>
      </c>
      <c r="F75" s="97">
        <v>13529.15</v>
      </c>
      <c r="G75" s="97"/>
      <c r="H75" s="98">
        <f>I75+J75</f>
        <v>15500</v>
      </c>
      <c r="I75" s="97">
        <v>15500</v>
      </c>
      <c r="J75" s="89"/>
      <c r="K75" s="89">
        <f>L75+M75</f>
        <v>20000</v>
      </c>
      <c r="L75" s="88">
        <v>20000</v>
      </c>
      <c r="M75" s="89"/>
      <c r="N75" s="89">
        <f>O75+P75</f>
        <v>4500</v>
      </c>
      <c r="O75" s="89">
        <f>L75-I75</f>
        <v>4500</v>
      </c>
      <c r="P75" s="89"/>
      <c r="Q75" s="89">
        <f>R75+S75</f>
        <v>21000</v>
      </c>
      <c r="R75" s="88">
        <v>21000</v>
      </c>
      <c r="S75" s="88"/>
      <c r="T75" s="89">
        <f>U75+V75</f>
        <v>23000</v>
      </c>
      <c r="U75" s="91">
        <v>23000</v>
      </c>
      <c r="V75" s="114"/>
      <c r="W75" s="116"/>
    </row>
    <row r="76" spans="1:23" ht="48" customHeight="1">
      <c r="A76" s="19" t="s">
        <v>146</v>
      </c>
      <c r="B76" s="20" t="s">
        <v>147</v>
      </c>
      <c r="C76" s="21" t="s">
        <v>10</v>
      </c>
      <c r="D76" s="97"/>
      <c r="E76" s="98"/>
      <c r="F76" s="97"/>
      <c r="G76" s="97"/>
      <c r="H76" s="98"/>
      <c r="I76" s="97"/>
      <c r="J76" s="97"/>
      <c r="K76" s="89"/>
      <c r="L76" s="88"/>
      <c r="M76" s="88"/>
      <c r="N76" s="89"/>
      <c r="O76" s="89"/>
      <c r="P76" s="89"/>
      <c r="Q76" s="89"/>
      <c r="R76" s="88"/>
      <c r="S76" s="88"/>
      <c r="T76" s="89"/>
      <c r="U76" s="88"/>
      <c r="V76" s="91"/>
      <c r="W76" s="101"/>
    </row>
    <row r="77" spans="1:23" ht="75.75" customHeight="1">
      <c r="A77" s="19" t="s">
        <v>148</v>
      </c>
      <c r="B77" s="20" t="s">
        <v>149</v>
      </c>
      <c r="C77" s="21" t="s">
        <v>10</v>
      </c>
      <c r="D77" s="97"/>
      <c r="E77" s="98"/>
      <c r="F77" s="97"/>
      <c r="G77" s="97"/>
      <c r="H77" s="98"/>
      <c r="I77" s="97"/>
      <c r="J77" s="97"/>
      <c r="K77" s="89"/>
      <c r="L77" s="88"/>
      <c r="M77" s="88"/>
      <c r="N77" s="89"/>
      <c r="O77" s="89"/>
      <c r="P77" s="89"/>
      <c r="Q77" s="89"/>
      <c r="R77" s="88"/>
      <c r="S77" s="88"/>
      <c r="T77" s="89"/>
      <c r="U77" s="88"/>
      <c r="V77" s="91"/>
      <c r="W77" s="99"/>
    </row>
    <row r="78" spans="1:23" ht="26.25" customHeight="1">
      <c r="A78" s="19" t="s">
        <v>150</v>
      </c>
      <c r="B78" s="20" t="s">
        <v>151</v>
      </c>
      <c r="C78" s="21" t="s">
        <v>10</v>
      </c>
      <c r="D78" s="97"/>
      <c r="E78" s="98"/>
      <c r="F78" s="97"/>
      <c r="G78" s="97"/>
      <c r="H78" s="98"/>
      <c r="I78" s="97"/>
      <c r="J78" s="97"/>
      <c r="K78" s="89"/>
      <c r="L78" s="88"/>
      <c r="M78" s="88"/>
      <c r="N78" s="89"/>
      <c r="O78" s="89"/>
      <c r="P78" s="89"/>
      <c r="Q78" s="89"/>
      <c r="R78" s="88"/>
      <c r="S78" s="88"/>
      <c r="T78" s="89"/>
      <c r="U78" s="88"/>
      <c r="V78" s="91"/>
      <c r="W78" s="111"/>
    </row>
    <row r="79" spans="1:23" ht="28.5" customHeight="1">
      <c r="A79" s="19" t="s">
        <v>152</v>
      </c>
      <c r="B79" s="20" t="s">
        <v>153</v>
      </c>
      <c r="C79" s="21" t="s">
        <v>10</v>
      </c>
      <c r="D79" s="97"/>
      <c r="E79" s="98"/>
      <c r="F79" s="97"/>
      <c r="G79" s="97"/>
      <c r="H79" s="98"/>
      <c r="I79" s="97"/>
      <c r="J79" s="97"/>
      <c r="K79" s="89"/>
      <c r="L79" s="88"/>
      <c r="M79" s="88"/>
      <c r="N79" s="89"/>
      <c r="O79" s="89"/>
      <c r="P79" s="89"/>
      <c r="Q79" s="89"/>
      <c r="R79" s="88"/>
      <c r="S79" s="88"/>
      <c r="T79" s="89"/>
      <c r="U79" s="88"/>
      <c r="V79" s="91"/>
      <c r="W79" s="111"/>
    </row>
    <row r="80" spans="1:23" ht="21.75" customHeight="1">
      <c r="A80" s="19" t="s">
        <v>154</v>
      </c>
      <c r="B80" s="20" t="s">
        <v>155</v>
      </c>
      <c r="C80" s="21" t="s">
        <v>10</v>
      </c>
      <c r="D80" s="97"/>
      <c r="E80" s="98"/>
      <c r="F80" s="97"/>
      <c r="G80" s="97"/>
      <c r="H80" s="98"/>
      <c r="I80" s="97"/>
      <c r="J80" s="97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90"/>
      <c r="W80" s="111"/>
    </row>
    <row r="81" spans="1:23" ht="36" customHeight="1">
      <c r="A81" s="19" t="s">
        <v>156</v>
      </c>
      <c r="B81" s="20" t="s">
        <v>157</v>
      </c>
      <c r="C81" s="21" t="s">
        <v>10</v>
      </c>
      <c r="D81" s="97"/>
      <c r="E81" s="98">
        <f>F81+G81</f>
        <v>38397.509</v>
      </c>
      <c r="F81" s="97">
        <v>38397.509</v>
      </c>
      <c r="G81" s="97"/>
      <c r="H81" s="98">
        <f>I81+J81</f>
        <v>76000</v>
      </c>
      <c r="I81" s="97">
        <v>76000</v>
      </c>
      <c r="J81" s="97"/>
      <c r="K81" s="89">
        <f>L81+M81</f>
        <v>102000</v>
      </c>
      <c r="L81" s="88">
        <v>102000</v>
      </c>
      <c r="M81" s="88"/>
      <c r="N81" s="89">
        <f>O81+P81</f>
        <v>26000</v>
      </c>
      <c r="O81" s="89">
        <f>L81-I81</f>
        <v>26000</v>
      </c>
      <c r="P81" s="89"/>
      <c r="Q81" s="89">
        <f>R81+S81</f>
        <v>110000</v>
      </c>
      <c r="R81" s="88">
        <v>110000</v>
      </c>
      <c r="S81" s="88"/>
      <c r="T81" s="89">
        <f>U81+V81</f>
        <v>115000</v>
      </c>
      <c r="U81" s="88">
        <v>115000</v>
      </c>
      <c r="V81" s="91"/>
      <c r="W81" s="111"/>
    </row>
    <row r="82" spans="1:23" ht="36.75" customHeight="1">
      <c r="A82" s="31" t="s">
        <v>158</v>
      </c>
      <c r="B82" s="32" t="s">
        <v>159</v>
      </c>
      <c r="C82" s="33" t="s">
        <v>160</v>
      </c>
      <c r="D82" s="98"/>
      <c r="E82" s="98"/>
      <c r="F82" s="98"/>
      <c r="G82" s="98"/>
      <c r="H82" s="98"/>
      <c r="I82" s="98"/>
      <c r="J82" s="98"/>
      <c r="K82" s="89"/>
      <c r="L82" s="88"/>
      <c r="M82" s="88"/>
      <c r="N82" s="89"/>
      <c r="O82" s="89"/>
      <c r="P82" s="89"/>
      <c r="Q82" s="89"/>
      <c r="R82" s="88"/>
      <c r="S82" s="88"/>
      <c r="T82" s="89"/>
      <c r="U82" s="88"/>
      <c r="V82" s="91"/>
      <c r="W82" s="110"/>
    </row>
    <row r="83" spans="1:23" ht="12.75" customHeight="1">
      <c r="A83" s="19"/>
      <c r="B83" s="20" t="s">
        <v>5</v>
      </c>
      <c r="C83" s="21"/>
      <c r="D83" s="97"/>
      <c r="E83" s="98"/>
      <c r="F83" s="97"/>
      <c r="G83" s="97"/>
      <c r="H83" s="98"/>
      <c r="I83" s="97"/>
      <c r="J83" s="97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90"/>
      <c r="W83" s="111"/>
    </row>
    <row r="84" spans="1:23" ht="45.75" customHeight="1">
      <c r="A84" s="19" t="s">
        <v>161</v>
      </c>
      <c r="B84" s="20" t="s">
        <v>162</v>
      </c>
      <c r="C84" s="21" t="s">
        <v>10</v>
      </c>
      <c r="D84" s="97"/>
      <c r="E84" s="98"/>
      <c r="F84" s="97"/>
      <c r="G84" s="97"/>
      <c r="H84" s="98"/>
      <c r="I84" s="97"/>
      <c r="J84" s="97"/>
      <c r="K84" s="89"/>
      <c r="L84" s="88"/>
      <c r="M84" s="88"/>
      <c r="N84" s="89"/>
      <c r="O84" s="89"/>
      <c r="P84" s="89"/>
      <c r="Q84" s="89"/>
      <c r="R84" s="88"/>
      <c r="S84" s="88"/>
      <c r="T84" s="89"/>
      <c r="U84" s="88"/>
      <c r="V84" s="91"/>
      <c r="W84" s="111"/>
    </row>
    <row r="85" spans="1:23" ht="37.5" customHeight="1">
      <c r="A85" s="19" t="s">
        <v>163</v>
      </c>
      <c r="B85" s="20" t="s">
        <v>164</v>
      </c>
      <c r="C85" s="21" t="s">
        <v>10</v>
      </c>
      <c r="D85" s="97"/>
      <c r="E85" s="98"/>
      <c r="F85" s="97"/>
      <c r="G85" s="97"/>
      <c r="H85" s="98"/>
      <c r="I85" s="97"/>
      <c r="J85" s="97"/>
      <c r="K85" s="89"/>
      <c r="L85" s="88"/>
      <c r="M85" s="88"/>
      <c r="N85" s="89"/>
      <c r="O85" s="89"/>
      <c r="P85" s="89"/>
      <c r="Q85" s="89"/>
      <c r="R85" s="88"/>
      <c r="S85" s="88"/>
      <c r="T85" s="89"/>
      <c r="U85" s="88"/>
      <c r="V85" s="91"/>
      <c r="W85" s="110"/>
    </row>
    <row r="86" spans="1:23" ht="44.25" customHeight="1">
      <c r="A86" s="31" t="s">
        <v>170</v>
      </c>
      <c r="B86" s="32" t="s">
        <v>171</v>
      </c>
      <c r="C86" s="33" t="s">
        <v>172</v>
      </c>
      <c r="D86" s="98"/>
      <c r="E86" s="98"/>
      <c r="F86" s="98"/>
      <c r="G86" s="98"/>
      <c r="H86" s="98"/>
      <c r="I86" s="98"/>
      <c r="J86" s="98"/>
      <c r="K86" s="89"/>
      <c r="L86" s="88"/>
      <c r="M86" s="88"/>
      <c r="N86" s="89"/>
      <c r="O86" s="89"/>
      <c r="P86" s="89"/>
      <c r="Q86" s="89"/>
      <c r="R86" s="88"/>
      <c r="S86" s="88"/>
      <c r="T86" s="89"/>
      <c r="U86" s="88"/>
      <c r="V86" s="91"/>
      <c r="W86" s="111"/>
    </row>
    <row r="87" spans="1:23" ht="12.75" customHeight="1">
      <c r="A87" s="19"/>
      <c r="B87" s="20" t="s">
        <v>5</v>
      </c>
      <c r="C87" s="21"/>
      <c r="D87" s="97"/>
      <c r="E87" s="98"/>
      <c r="F87" s="97"/>
      <c r="G87" s="97"/>
      <c r="H87" s="98"/>
      <c r="I87" s="97"/>
      <c r="J87" s="97"/>
      <c r="K87" s="89"/>
      <c r="L87" s="88"/>
      <c r="M87" s="88"/>
      <c r="N87" s="89"/>
      <c r="O87" s="89"/>
      <c r="P87" s="89"/>
      <c r="Q87" s="89"/>
      <c r="R87" s="88"/>
      <c r="S87" s="88"/>
      <c r="T87" s="89"/>
      <c r="U87" s="88"/>
      <c r="V87" s="91"/>
      <c r="W87" s="111"/>
    </row>
    <row r="88" spans="1:23" ht="76.5" customHeight="1">
      <c r="A88" s="19" t="s">
        <v>173</v>
      </c>
      <c r="B88" s="20" t="s">
        <v>174</v>
      </c>
      <c r="C88" s="21" t="s">
        <v>10</v>
      </c>
      <c r="D88" s="97"/>
      <c r="E88" s="98"/>
      <c r="F88" s="97"/>
      <c r="G88" s="97"/>
      <c r="H88" s="98"/>
      <c r="I88" s="97"/>
      <c r="J88" s="97"/>
      <c r="K88" s="89"/>
      <c r="L88" s="88"/>
      <c r="M88" s="88"/>
      <c r="N88" s="89"/>
      <c r="O88" s="89"/>
      <c r="P88" s="89"/>
      <c r="Q88" s="89"/>
      <c r="R88" s="88"/>
      <c r="S88" s="88"/>
      <c r="T88" s="89"/>
      <c r="U88" s="88"/>
      <c r="V88" s="91"/>
      <c r="W88" s="111"/>
    </row>
    <row r="89" spans="1:23" ht="36" customHeight="1">
      <c r="A89" s="31" t="s">
        <v>175</v>
      </c>
      <c r="B89" s="32" t="s">
        <v>176</v>
      </c>
      <c r="C89" s="33" t="s">
        <v>177</v>
      </c>
      <c r="D89" s="98"/>
      <c r="E89" s="98">
        <f>F89+G89</f>
        <v>6368.048</v>
      </c>
      <c r="F89" s="98">
        <f>F91+F92+F93</f>
        <v>6368.048</v>
      </c>
      <c r="G89" s="98"/>
      <c r="H89" s="98">
        <f>I89+J89</f>
        <v>23000</v>
      </c>
      <c r="I89" s="98">
        <f>I91+I92+I93</f>
        <v>23000</v>
      </c>
      <c r="J89" s="98"/>
      <c r="K89" s="89">
        <f>L89+M89</f>
        <v>35000</v>
      </c>
      <c r="L89" s="89">
        <f>L91+L92+L93</f>
        <v>35000</v>
      </c>
      <c r="M89" s="89"/>
      <c r="N89" s="89">
        <f>O89+P89</f>
        <v>12000</v>
      </c>
      <c r="O89" s="89">
        <f>L89-I89</f>
        <v>12000</v>
      </c>
      <c r="P89" s="89"/>
      <c r="Q89" s="89">
        <f>R89+S89</f>
        <v>37000</v>
      </c>
      <c r="R89" s="89">
        <f>R91+R92+R93</f>
        <v>37000</v>
      </c>
      <c r="S89" s="89"/>
      <c r="T89" s="89">
        <f>U89+V89</f>
        <v>39000</v>
      </c>
      <c r="U89" s="89">
        <f>U91+U92+U93</f>
        <v>39000</v>
      </c>
      <c r="V89" s="91"/>
      <c r="W89" s="111"/>
    </row>
    <row r="90" spans="1:23" ht="18" customHeight="1">
      <c r="A90" s="19"/>
      <c r="B90" s="20" t="s">
        <v>5</v>
      </c>
      <c r="C90" s="21"/>
      <c r="D90" s="97"/>
      <c r="E90" s="98"/>
      <c r="F90" s="97"/>
      <c r="G90" s="97"/>
      <c r="H90" s="98"/>
      <c r="I90" s="97"/>
      <c r="J90" s="97"/>
      <c r="K90" s="89"/>
      <c r="L90" s="88"/>
      <c r="M90" s="88"/>
      <c r="N90" s="89"/>
      <c r="O90" s="89"/>
      <c r="P90" s="89"/>
      <c r="Q90" s="89"/>
      <c r="R90" s="88"/>
      <c r="S90" s="88"/>
      <c r="T90" s="89"/>
      <c r="U90" s="88"/>
      <c r="V90" s="91"/>
      <c r="W90" s="111"/>
    </row>
    <row r="91" spans="1:23" ht="33" customHeight="1">
      <c r="A91" s="19" t="s">
        <v>178</v>
      </c>
      <c r="B91" s="20" t="s">
        <v>179</v>
      </c>
      <c r="C91" s="21" t="s">
        <v>10</v>
      </c>
      <c r="D91" s="97"/>
      <c r="E91" s="98"/>
      <c r="F91" s="97"/>
      <c r="G91" s="97"/>
      <c r="H91" s="98"/>
      <c r="I91" s="97"/>
      <c r="J91" s="97"/>
      <c r="K91" s="89"/>
      <c r="L91" s="88"/>
      <c r="M91" s="88"/>
      <c r="N91" s="89"/>
      <c r="O91" s="89"/>
      <c r="P91" s="89"/>
      <c r="Q91" s="89"/>
      <c r="R91" s="88"/>
      <c r="S91" s="88"/>
      <c r="T91" s="89"/>
      <c r="U91" s="88"/>
      <c r="V91" s="91"/>
      <c r="W91" s="111"/>
    </row>
    <row r="92" spans="1:23" ht="33" customHeight="1">
      <c r="A92" s="19" t="s">
        <v>180</v>
      </c>
      <c r="B92" s="20" t="s">
        <v>181</v>
      </c>
      <c r="C92" s="21" t="s">
        <v>10</v>
      </c>
      <c r="D92" s="97"/>
      <c r="E92" s="98"/>
      <c r="F92" s="97"/>
      <c r="G92" s="97"/>
      <c r="H92" s="98"/>
      <c r="I92" s="97"/>
      <c r="J92" s="97"/>
      <c r="K92" s="89"/>
      <c r="L92" s="88"/>
      <c r="M92" s="88"/>
      <c r="N92" s="89"/>
      <c r="O92" s="89"/>
      <c r="P92" s="89"/>
      <c r="Q92" s="89"/>
      <c r="R92" s="88"/>
      <c r="S92" s="88"/>
      <c r="T92" s="89"/>
      <c r="U92" s="88"/>
      <c r="V92" s="91"/>
      <c r="W92" s="111"/>
    </row>
    <row r="93" spans="1:23" ht="39.75" customHeight="1" thickBot="1">
      <c r="A93" s="24" t="s">
        <v>182</v>
      </c>
      <c r="B93" s="25" t="s">
        <v>183</v>
      </c>
      <c r="C93" s="26" t="s">
        <v>10</v>
      </c>
      <c r="D93" s="105"/>
      <c r="E93" s="98">
        <f>F93+G93</f>
        <v>6368.048</v>
      </c>
      <c r="F93" s="105">
        <v>6368.048</v>
      </c>
      <c r="G93" s="105"/>
      <c r="H93" s="98">
        <f>I93+J93</f>
        <v>23000</v>
      </c>
      <c r="I93" s="105">
        <v>23000</v>
      </c>
      <c r="J93" s="105"/>
      <c r="K93" s="89">
        <f>L93+M93</f>
        <v>35000</v>
      </c>
      <c r="L93" s="92">
        <v>35000</v>
      </c>
      <c r="M93" s="92"/>
      <c r="N93" s="89">
        <f>O93+P93</f>
        <v>12000</v>
      </c>
      <c r="O93" s="89">
        <f>L93-I93</f>
        <v>12000</v>
      </c>
      <c r="P93" s="89"/>
      <c r="Q93" s="89">
        <f>R93+S93</f>
        <v>37000</v>
      </c>
      <c r="R93" s="92">
        <v>37000</v>
      </c>
      <c r="S93" s="92"/>
      <c r="T93" s="89">
        <f>U93+V93</f>
        <v>39000</v>
      </c>
      <c r="U93" s="92">
        <v>39000</v>
      </c>
      <c r="V93" s="93"/>
      <c r="W93" s="112"/>
    </row>
  </sheetData>
  <sheetProtection/>
  <mergeCells count="24">
    <mergeCell ref="W7:W8"/>
    <mergeCell ref="N6:P6"/>
    <mergeCell ref="N7:N8"/>
    <mergeCell ref="O7:P7"/>
    <mergeCell ref="T7:T8"/>
    <mergeCell ref="U7:V7"/>
    <mergeCell ref="B6:B8"/>
    <mergeCell ref="C6:C8"/>
    <mergeCell ref="E6:G6"/>
    <mergeCell ref="H6:J6"/>
    <mergeCell ref="E7:E8"/>
    <mergeCell ref="F7:G7"/>
    <mergeCell ref="H7:H8"/>
    <mergeCell ref="I7:J7"/>
    <mergeCell ref="A4:V4"/>
    <mergeCell ref="D6:D8"/>
    <mergeCell ref="K6:M6"/>
    <mergeCell ref="Q6:S6"/>
    <mergeCell ref="T6:V6"/>
    <mergeCell ref="K7:K8"/>
    <mergeCell ref="L7:M7"/>
    <mergeCell ref="Q7:Q8"/>
    <mergeCell ref="R7:S7"/>
    <mergeCell ref="A6: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U157"/>
  <sheetViews>
    <sheetView zoomScale="120" zoomScaleNormal="120" zoomScalePageLayoutView="0" workbookViewId="0" topLeftCell="G1">
      <selection activeCell="J22" sqref="J22"/>
    </sheetView>
  </sheetViews>
  <sheetFormatPr defaultColWidth="9.140625" defaultRowHeight="12"/>
  <cols>
    <col min="1" max="4" width="10.28125" style="83" customWidth="1"/>
    <col min="5" max="5" width="51.8515625" style="77" customWidth="1"/>
    <col min="6" max="6" width="15.140625" style="77" customWidth="1"/>
    <col min="7" max="7" width="13.7109375" style="77" customWidth="1"/>
    <col min="8" max="8" width="15.7109375" style="77" customWidth="1"/>
    <col min="9" max="9" width="15.8515625" style="77" customWidth="1"/>
    <col min="10" max="10" width="16.140625" style="77" customWidth="1"/>
    <col min="11" max="11" width="15.8515625" style="77" customWidth="1"/>
    <col min="12" max="12" width="14.7109375" style="78" customWidth="1"/>
    <col min="13" max="14" width="15.7109375" style="78" customWidth="1"/>
    <col min="15" max="15" width="13.7109375" style="78" customWidth="1"/>
    <col min="16" max="16" width="11.140625" style="78" customWidth="1"/>
    <col min="17" max="17" width="13.28125" style="78" customWidth="1"/>
    <col min="18" max="18" width="13.8515625" style="78" customWidth="1"/>
    <col min="19" max="19" width="17.140625" style="78" customWidth="1"/>
    <col min="20" max="20" width="15.28125" style="78" customWidth="1"/>
    <col min="21" max="21" width="13.140625" style="78" customWidth="1"/>
    <col min="22" max="22" width="15.8515625" style="78" customWidth="1"/>
    <col min="23" max="23" width="14.421875" style="78" customWidth="1"/>
    <col min="24" max="16384" width="9.140625" style="7" customWidth="1"/>
  </cols>
  <sheetData>
    <row r="2" spans="14:23" ht="23.25" customHeight="1">
      <c r="N2" s="79"/>
      <c r="O2" s="79"/>
      <c r="P2" s="79"/>
      <c r="Q2" s="79"/>
      <c r="T2" s="79"/>
      <c r="W2" s="72" t="s">
        <v>605</v>
      </c>
    </row>
    <row r="3" spans="12:23" ht="12.75" customHeight="1"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</row>
    <row r="4" spans="1:23" ht="43.5" customHeight="1">
      <c r="A4" s="192" t="s">
        <v>612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</row>
    <row r="5" ht="20.25" customHeight="1" thickBot="1"/>
    <row r="6" spans="1:23" ht="19.5" customHeight="1">
      <c r="A6" s="183" t="s">
        <v>1</v>
      </c>
      <c r="B6" s="185" t="s">
        <v>190</v>
      </c>
      <c r="C6" s="185" t="s">
        <v>191</v>
      </c>
      <c r="D6" s="185" t="s">
        <v>192</v>
      </c>
      <c r="E6" s="186" t="s">
        <v>193</v>
      </c>
      <c r="F6" s="173" t="s">
        <v>617</v>
      </c>
      <c r="G6" s="173"/>
      <c r="H6" s="173"/>
      <c r="I6" s="173" t="s">
        <v>618</v>
      </c>
      <c r="J6" s="173"/>
      <c r="K6" s="173"/>
      <c r="L6" s="173" t="s">
        <v>184</v>
      </c>
      <c r="M6" s="173"/>
      <c r="N6" s="173"/>
      <c r="O6" s="188" t="s">
        <v>619</v>
      </c>
      <c r="P6" s="189"/>
      <c r="Q6" s="190"/>
      <c r="R6" s="173" t="s">
        <v>185</v>
      </c>
      <c r="S6" s="173"/>
      <c r="T6" s="173"/>
      <c r="U6" s="173" t="s">
        <v>186</v>
      </c>
      <c r="V6" s="173"/>
      <c r="W6" s="182"/>
    </row>
    <row r="7" spans="1:23" ht="18" customHeight="1">
      <c r="A7" s="184"/>
      <c r="B7" s="169"/>
      <c r="C7" s="169"/>
      <c r="D7" s="169"/>
      <c r="E7" s="187"/>
      <c r="F7" s="169" t="s">
        <v>4</v>
      </c>
      <c r="G7" s="169" t="s">
        <v>5</v>
      </c>
      <c r="H7" s="169"/>
      <c r="I7" s="169" t="s">
        <v>4</v>
      </c>
      <c r="J7" s="169" t="s">
        <v>5</v>
      </c>
      <c r="K7" s="169"/>
      <c r="L7" s="169" t="s">
        <v>4</v>
      </c>
      <c r="M7" s="169" t="s">
        <v>5</v>
      </c>
      <c r="N7" s="169"/>
      <c r="O7" s="169" t="s">
        <v>4</v>
      </c>
      <c r="P7" s="169" t="s">
        <v>5</v>
      </c>
      <c r="Q7" s="169"/>
      <c r="R7" s="169" t="s">
        <v>4</v>
      </c>
      <c r="S7" s="169" t="s">
        <v>5</v>
      </c>
      <c r="T7" s="169"/>
      <c r="U7" s="169" t="s">
        <v>4</v>
      </c>
      <c r="V7" s="169" t="s">
        <v>5</v>
      </c>
      <c r="W7" s="191"/>
    </row>
    <row r="8" spans="1:23" ht="42.75" customHeight="1">
      <c r="A8" s="184"/>
      <c r="B8" s="169"/>
      <c r="C8" s="169"/>
      <c r="D8" s="169"/>
      <c r="E8" s="187"/>
      <c r="F8" s="169"/>
      <c r="G8" s="13" t="s">
        <v>6</v>
      </c>
      <c r="H8" s="13" t="s">
        <v>7</v>
      </c>
      <c r="I8" s="169"/>
      <c r="J8" s="13" t="s">
        <v>6</v>
      </c>
      <c r="K8" s="13" t="s">
        <v>7</v>
      </c>
      <c r="L8" s="169"/>
      <c r="M8" s="13" t="s">
        <v>6</v>
      </c>
      <c r="N8" s="13" t="s">
        <v>7</v>
      </c>
      <c r="O8" s="169"/>
      <c r="P8" s="13" t="s">
        <v>6</v>
      </c>
      <c r="Q8" s="13" t="s">
        <v>7</v>
      </c>
      <c r="R8" s="169"/>
      <c r="S8" s="13" t="s">
        <v>6</v>
      </c>
      <c r="T8" s="13" t="s">
        <v>7</v>
      </c>
      <c r="U8" s="169"/>
      <c r="V8" s="13" t="s">
        <v>6</v>
      </c>
      <c r="W8" s="63" t="s">
        <v>7</v>
      </c>
    </row>
    <row r="9" spans="1:23" ht="20.25" customHeight="1">
      <c r="A9" s="14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  <c r="R9" s="11">
        <v>18</v>
      </c>
      <c r="S9" s="11">
        <v>19</v>
      </c>
      <c r="T9" s="11">
        <v>20</v>
      </c>
      <c r="U9" s="11">
        <v>21</v>
      </c>
      <c r="V9" s="11">
        <v>22</v>
      </c>
      <c r="W9" s="62">
        <v>23</v>
      </c>
    </row>
    <row r="10" spans="1:255" s="6" customFormat="1" ht="21.75" customHeight="1">
      <c r="A10" s="14" t="s">
        <v>10</v>
      </c>
      <c r="B10" s="11" t="s">
        <v>10</v>
      </c>
      <c r="C10" s="11" t="s">
        <v>10</v>
      </c>
      <c r="D10" s="11" t="s">
        <v>10</v>
      </c>
      <c r="E10" s="34" t="s">
        <v>194</v>
      </c>
      <c r="F10" s="119">
        <f>G10+H10</f>
        <v>1120364.3876999998</v>
      </c>
      <c r="G10" s="119">
        <f>G11+G35+G41+G63+G77+G100+G120+G139</f>
        <v>831518.9358999999</v>
      </c>
      <c r="H10" s="119">
        <f>H11+H41+H63+H77+H100</f>
        <v>288845.45180000004</v>
      </c>
      <c r="I10" s="119">
        <f>J10+K10</f>
        <v>3681816.8551</v>
      </c>
      <c r="J10" s="119">
        <f>J11+J35+J41+J63+J77+J100+J120+J139+J153</f>
        <v>1665570</v>
      </c>
      <c r="K10" s="119">
        <f>K11+K41+K63+K77+K100</f>
        <v>2016246.8550999998</v>
      </c>
      <c r="L10" s="120">
        <f>M10+N10</f>
        <v>3118739</v>
      </c>
      <c r="M10" s="120">
        <f>M11+M35+M41+M63+M77+M100+M120+M139+M153</f>
        <v>1667739</v>
      </c>
      <c r="N10" s="121">
        <f>N11+N41+N63+N77+N100</f>
        <v>1451000</v>
      </c>
      <c r="O10" s="122">
        <f>P10+Q10</f>
        <v>-563077.8550999998</v>
      </c>
      <c r="P10" s="122">
        <f>M10-J10</f>
        <v>2169</v>
      </c>
      <c r="Q10" s="122">
        <f>N10-K10</f>
        <v>-565246.8550999998</v>
      </c>
      <c r="R10" s="123">
        <f>S10+T10</f>
        <v>2570279</v>
      </c>
      <c r="S10" s="124">
        <f>S11+S35+S41+S63+S77+S100+S120++S139+S153</f>
        <v>1754279</v>
      </c>
      <c r="T10" s="124">
        <f>T11+T41+T63+T77+T100</f>
        <v>816000</v>
      </c>
      <c r="U10" s="123">
        <f>V10+W10</f>
        <v>2391719</v>
      </c>
      <c r="V10" s="125">
        <f>V11+V35+V41+V63+V77+V100+V120+V139+V153</f>
        <v>1933719</v>
      </c>
      <c r="W10" s="126">
        <f>W11+W41+W63+W77+W100</f>
        <v>458000</v>
      </c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</row>
    <row r="11" spans="1:255" s="6" customFormat="1" ht="18.75" customHeight="1">
      <c r="A11" s="14" t="s">
        <v>195</v>
      </c>
      <c r="B11" s="11" t="s">
        <v>196</v>
      </c>
      <c r="C11" s="11" t="s">
        <v>197</v>
      </c>
      <c r="D11" s="11" t="s">
        <v>197</v>
      </c>
      <c r="E11" s="34" t="s">
        <v>198</v>
      </c>
      <c r="F11" s="119">
        <f>G11+H11</f>
        <v>418794.7957</v>
      </c>
      <c r="G11" s="119">
        <f>G13+G17+G24</f>
        <v>213218.6358</v>
      </c>
      <c r="H11" s="119">
        <f>H13+H24</f>
        <v>205576.1599</v>
      </c>
      <c r="I11" s="119">
        <f>J11+K11</f>
        <v>1359669.0000999998</v>
      </c>
      <c r="J11" s="119">
        <f>J13+J24</f>
        <v>381330</v>
      </c>
      <c r="K11" s="119">
        <f>K13+K24</f>
        <v>978339.0001</v>
      </c>
      <c r="L11" s="120">
        <f>M11+N11</f>
        <v>1216134</v>
      </c>
      <c r="M11" s="120">
        <f>M13+M24</f>
        <v>386134</v>
      </c>
      <c r="N11" s="121">
        <f>N13+N26</f>
        <v>830000</v>
      </c>
      <c r="O11" s="122">
        <f>P11+Q11</f>
        <v>-143535.00009999995</v>
      </c>
      <c r="P11" s="122">
        <f>M11-J11</f>
        <v>4804</v>
      </c>
      <c r="Q11" s="127">
        <f>N11-K11</f>
        <v>-148339.00009999995</v>
      </c>
      <c r="R11" s="123">
        <f>S11+T11</f>
        <v>795929</v>
      </c>
      <c r="S11" s="124">
        <f>S13+S24</f>
        <v>435929</v>
      </c>
      <c r="T11" s="124">
        <f>T13+T24</f>
        <v>360000</v>
      </c>
      <c r="U11" s="123">
        <f>V11+W11</f>
        <v>883169</v>
      </c>
      <c r="V11" s="124">
        <f>V13+V24</f>
        <v>513169</v>
      </c>
      <c r="W11" s="126">
        <f>W24</f>
        <v>370000</v>
      </c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</row>
    <row r="12" spans="1:23" ht="12.75" customHeight="1">
      <c r="A12" s="14"/>
      <c r="B12" s="11"/>
      <c r="C12" s="11"/>
      <c r="D12" s="11"/>
      <c r="E12" s="22" t="s">
        <v>5</v>
      </c>
      <c r="F12" s="119"/>
      <c r="G12" s="128"/>
      <c r="H12" s="128"/>
      <c r="I12" s="119"/>
      <c r="J12" s="128"/>
      <c r="K12" s="128"/>
      <c r="L12" s="120"/>
      <c r="M12" s="129"/>
      <c r="N12" s="129"/>
      <c r="O12" s="122"/>
      <c r="P12" s="122"/>
      <c r="Q12" s="127"/>
      <c r="R12" s="123"/>
      <c r="S12" s="123"/>
      <c r="T12" s="123"/>
      <c r="U12" s="123"/>
      <c r="V12" s="123"/>
      <c r="W12" s="130"/>
    </row>
    <row r="13" spans="1:23" ht="45" customHeight="1">
      <c r="A13" s="14" t="s">
        <v>199</v>
      </c>
      <c r="B13" s="11" t="s">
        <v>196</v>
      </c>
      <c r="C13" s="11" t="s">
        <v>200</v>
      </c>
      <c r="D13" s="11" t="s">
        <v>197</v>
      </c>
      <c r="E13" s="37" t="s">
        <v>201</v>
      </c>
      <c r="F13" s="119">
        <f>G13+H13</f>
        <v>333937.5906</v>
      </c>
      <c r="G13" s="131">
        <f>G15</f>
        <v>187073.2678</v>
      </c>
      <c r="H13" s="131">
        <f>H15</f>
        <v>146864.3228</v>
      </c>
      <c r="I13" s="119">
        <f>J13+K13</f>
        <v>991559.0001</v>
      </c>
      <c r="J13" s="131">
        <v>349530</v>
      </c>
      <c r="K13" s="131">
        <v>642029.0001</v>
      </c>
      <c r="L13" s="120">
        <f>M13+N13</f>
        <v>774134</v>
      </c>
      <c r="M13" s="120">
        <f>M15</f>
        <v>354134</v>
      </c>
      <c r="N13" s="121">
        <f>N15</f>
        <v>420000</v>
      </c>
      <c r="O13" s="122">
        <f>P13+Q13</f>
        <v>-217425.00009999995</v>
      </c>
      <c r="P13" s="122">
        <f>M13-J13</f>
        <v>4604</v>
      </c>
      <c r="Q13" s="127">
        <f>N13-K13</f>
        <v>-222029.00009999995</v>
      </c>
      <c r="R13" s="123">
        <f>S13+T13</f>
        <v>401129</v>
      </c>
      <c r="S13" s="124">
        <f>S15</f>
        <v>401129</v>
      </c>
      <c r="T13" s="123"/>
      <c r="U13" s="123">
        <f>V13+W13</f>
        <v>475169</v>
      </c>
      <c r="V13" s="125">
        <f>V15</f>
        <v>475169</v>
      </c>
      <c r="W13" s="130"/>
    </row>
    <row r="14" spans="1:23" ht="12.75" customHeight="1">
      <c r="A14" s="14"/>
      <c r="B14" s="11"/>
      <c r="C14" s="11"/>
      <c r="D14" s="11"/>
      <c r="E14" s="22" t="s">
        <v>202</v>
      </c>
      <c r="F14" s="119"/>
      <c r="G14" s="128"/>
      <c r="H14" s="128"/>
      <c r="I14" s="119"/>
      <c r="J14" s="128"/>
      <c r="K14" s="128"/>
      <c r="L14" s="120"/>
      <c r="M14" s="121"/>
      <c r="N14" s="121"/>
      <c r="O14" s="122"/>
      <c r="P14" s="122"/>
      <c r="Q14" s="127"/>
      <c r="R14" s="123"/>
      <c r="S14" s="125"/>
      <c r="T14" s="125"/>
      <c r="U14" s="123"/>
      <c r="V14" s="125"/>
      <c r="W14" s="132"/>
    </row>
    <row r="15" spans="1:23" ht="22.5" customHeight="1">
      <c r="A15" s="14" t="s">
        <v>203</v>
      </c>
      <c r="B15" s="11" t="s">
        <v>196</v>
      </c>
      <c r="C15" s="11" t="s">
        <v>200</v>
      </c>
      <c r="D15" s="11" t="s">
        <v>200</v>
      </c>
      <c r="E15" s="22" t="s">
        <v>204</v>
      </c>
      <c r="F15" s="119">
        <f>G15+H15</f>
        <v>333937.5906</v>
      </c>
      <c r="G15" s="128">
        <v>187073.2678</v>
      </c>
      <c r="H15" s="128">
        <v>146864.3228</v>
      </c>
      <c r="I15" s="119">
        <f>J15+K15</f>
        <v>991559</v>
      </c>
      <c r="J15" s="128">
        <v>349530</v>
      </c>
      <c r="K15" s="128">
        <v>642029</v>
      </c>
      <c r="L15" s="120">
        <f>M15+N15</f>
        <v>774134</v>
      </c>
      <c r="M15" s="129">
        <v>354134</v>
      </c>
      <c r="N15" s="129">
        <v>420000</v>
      </c>
      <c r="O15" s="122">
        <f>P15+Q15</f>
        <v>-217425</v>
      </c>
      <c r="P15" s="122">
        <f>M15-J15</f>
        <v>4604</v>
      </c>
      <c r="Q15" s="127">
        <f>N15-K15</f>
        <v>-222029</v>
      </c>
      <c r="R15" s="123">
        <f>S15+T15</f>
        <v>401129</v>
      </c>
      <c r="S15" s="123">
        <v>401129</v>
      </c>
      <c r="T15" s="123"/>
      <c r="U15" s="123">
        <f>V15+W15</f>
        <v>475169</v>
      </c>
      <c r="V15" s="123">
        <v>475169</v>
      </c>
      <c r="W15" s="130"/>
    </row>
    <row r="16" spans="1:23" ht="12.75" customHeight="1">
      <c r="A16" s="14" t="s">
        <v>205</v>
      </c>
      <c r="B16" s="11" t="s">
        <v>196</v>
      </c>
      <c r="C16" s="11" t="s">
        <v>200</v>
      </c>
      <c r="D16" s="11" t="s">
        <v>206</v>
      </c>
      <c r="E16" s="22" t="s">
        <v>207</v>
      </c>
      <c r="F16" s="119"/>
      <c r="G16" s="128"/>
      <c r="H16" s="128"/>
      <c r="I16" s="128"/>
      <c r="J16" s="128"/>
      <c r="K16" s="128"/>
      <c r="L16" s="120"/>
      <c r="M16" s="129"/>
      <c r="N16" s="129"/>
      <c r="O16" s="122"/>
      <c r="P16" s="122"/>
      <c r="Q16" s="127"/>
      <c r="R16" s="123"/>
      <c r="S16" s="123"/>
      <c r="T16" s="123"/>
      <c r="U16" s="123"/>
      <c r="V16" s="123"/>
      <c r="W16" s="130"/>
    </row>
    <row r="17" spans="1:255" s="6" customFormat="1" ht="27.75" customHeight="1">
      <c r="A17" s="14" t="s">
        <v>208</v>
      </c>
      <c r="B17" s="11" t="s">
        <v>196</v>
      </c>
      <c r="C17" s="11" t="s">
        <v>206</v>
      </c>
      <c r="D17" s="11" t="s">
        <v>197</v>
      </c>
      <c r="E17" s="38" t="s">
        <v>209</v>
      </c>
      <c r="F17" s="119">
        <f>G17+H17</f>
        <v>5637.199</v>
      </c>
      <c r="G17" s="133">
        <f>G20</f>
        <v>5637.199</v>
      </c>
      <c r="H17" s="133"/>
      <c r="I17" s="133"/>
      <c r="J17" s="133"/>
      <c r="K17" s="133"/>
      <c r="L17" s="120"/>
      <c r="M17" s="129"/>
      <c r="N17" s="129"/>
      <c r="O17" s="124"/>
      <c r="P17" s="122"/>
      <c r="Q17" s="127"/>
      <c r="R17" s="123"/>
      <c r="S17" s="123"/>
      <c r="T17" s="123"/>
      <c r="U17" s="123"/>
      <c r="V17" s="123"/>
      <c r="W17" s="130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</row>
    <row r="18" spans="1:23" ht="12.75" customHeight="1">
      <c r="A18" s="14"/>
      <c r="B18" s="11"/>
      <c r="C18" s="11"/>
      <c r="D18" s="11"/>
      <c r="E18" s="22" t="s">
        <v>202</v>
      </c>
      <c r="F18" s="119"/>
      <c r="G18" s="128"/>
      <c r="H18" s="128"/>
      <c r="I18" s="128"/>
      <c r="J18" s="128"/>
      <c r="K18" s="128"/>
      <c r="L18" s="120"/>
      <c r="M18" s="129"/>
      <c r="N18" s="129"/>
      <c r="O18" s="124"/>
      <c r="P18" s="122"/>
      <c r="Q18" s="127"/>
      <c r="R18" s="123"/>
      <c r="S18" s="123"/>
      <c r="T18" s="123"/>
      <c r="U18" s="123"/>
      <c r="V18" s="123"/>
      <c r="W18" s="130"/>
    </row>
    <row r="19" spans="1:23" ht="27" customHeight="1">
      <c r="A19" s="14" t="s">
        <v>210</v>
      </c>
      <c r="B19" s="11" t="s">
        <v>196</v>
      </c>
      <c r="C19" s="11" t="s">
        <v>206</v>
      </c>
      <c r="D19" s="11" t="s">
        <v>200</v>
      </c>
      <c r="E19" s="22" t="s">
        <v>211</v>
      </c>
      <c r="F19" s="119"/>
      <c r="G19" s="128"/>
      <c r="H19" s="128"/>
      <c r="I19" s="128"/>
      <c r="J19" s="128"/>
      <c r="K19" s="128"/>
      <c r="L19" s="120"/>
      <c r="M19" s="129"/>
      <c r="N19" s="129"/>
      <c r="O19" s="124"/>
      <c r="P19" s="122"/>
      <c r="Q19" s="127"/>
      <c r="R19" s="123"/>
      <c r="S19" s="123"/>
      <c r="T19" s="123"/>
      <c r="U19" s="123"/>
      <c r="V19" s="123"/>
      <c r="W19" s="130"/>
    </row>
    <row r="20" spans="1:23" ht="27" customHeight="1">
      <c r="A20" s="14">
        <v>2133</v>
      </c>
      <c r="B20" s="11" t="s">
        <v>196</v>
      </c>
      <c r="C20" s="11">
        <v>3</v>
      </c>
      <c r="D20" s="11">
        <v>3</v>
      </c>
      <c r="E20" s="22" t="s">
        <v>643</v>
      </c>
      <c r="F20" s="119">
        <f>G20+H20</f>
        <v>5637.199</v>
      </c>
      <c r="G20" s="128">
        <v>5637.199</v>
      </c>
      <c r="H20" s="128"/>
      <c r="I20" s="128"/>
      <c r="J20" s="128"/>
      <c r="K20" s="128"/>
      <c r="L20" s="120"/>
      <c r="M20" s="129"/>
      <c r="N20" s="129"/>
      <c r="O20" s="124"/>
      <c r="P20" s="122"/>
      <c r="Q20" s="127"/>
      <c r="R20" s="123"/>
      <c r="S20" s="123"/>
      <c r="T20" s="123"/>
      <c r="U20" s="123"/>
      <c r="V20" s="123"/>
      <c r="W20" s="130"/>
    </row>
    <row r="21" spans="1:23" ht="42" customHeight="1">
      <c r="A21" s="14" t="s">
        <v>212</v>
      </c>
      <c r="B21" s="11" t="s">
        <v>196</v>
      </c>
      <c r="C21" s="11" t="s">
        <v>213</v>
      </c>
      <c r="D21" s="11" t="s">
        <v>197</v>
      </c>
      <c r="E21" s="37" t="s">
        <v>214</v>
      </c>
      <c r="F21" s="119"/>
      <c r="G21" s="131"/>
      <c r="H21" s="131"/>
      <c r="I21" s="131"/>
      <c r="J21" s="131"/>
      <c r="K21" s="131"/>
      <c r="L21" s="120"/>
      <c r="M21" s="129"/>
      <c r="N21" s="129"/>
      <c r="O21" s="124"/>
      <c r="P21" s="122"/>
      <c r="Q21" s="127"/>
      <c r="R21" s="123"/>
      <c r="S21" s="123"/>
      <c r="T21" s="123"/>
      <c r="U21" s="123"/>
      <c r="V21" s="123"/>
      <c r="W21" s="130"/>
    </row>
    <row r="22" spans="1:23" ht="12.75" customHeight="1">
      <c r="A22" s="14"/>
      <c r="B22" s="11"/>
      <c r="C22" s="11"/>
      <c r="D22" s="11"/>
      <c r="E22" s="22" t="s">
        <v>202</v>
      </c>
      <c r="F22" s="119"/>
      <c r="G22" s="128"/>
      <c r="H22" s="128"/>
      <c r="I22" s="128"/>
      <c r="J22" s="128"/>
      <c r="K22" s="128"/>
      <c r="L22" s="120"/>
      <c r="M22" s="129"/>
      <c r="N22" s="129"/>
      <c r="O22" s="124"/>
      <c r="P22" s="122"/>
      <c r="Q22" s="127"/>
      <c r="R22" s="123"/>
      <c r="S22" s="123"/>
      <c r="T22" s="123"/>
      <c r="U22" s="123"/>
      <c r="V22" s="123"/>
      <c r="W22" s="130"/>
    </row>
    <row r="23" spans="1:23" ht="30" customHeight="1">
      <c r="A23" s="14" t="s">
        <v>215</v>
      </c>
      <c r="B23" s="11" t="s">
        <v>196</v>
      </c>
      <c r="C23" s="11" t="s">
        <v>213</v>
      </c>
      <c r="D23" s="11" t="s">
        <v>200</v>
      </c>
      <c r="E23" s="22" t="s">
        <v>214</v>
      </c>
      <c r="F23" s="119"/>
      <c r="G23" s="128"/>
      <c r="H23" s="128"/>
      <c r="I23" s="128"/>
      <c r="J23" s="128"/>
      <c r="K23" s="128"/>
      <c r="L23" s="120"/>
      <c r="M23" s="129"/>
      <c r="N23" s="129"/>
      <c r="O23" s="124"/>
      <c r="P23" s="122"/>
      <c r="Q23" s="127"/>
      <c r="R23" s="123"/>
      <c r="S23" s="123"/>
      <c r="T23" s="123"/>
      <c r="U23" s="123"/>
      <c r="V23" s="123"/>
      <c r="W23" s="130"/>
    </row>
    <row r="24" spans="1:23" ht="28.5" customHeight="1">
      <c r="A24" s="14" t="s">
        <v>216</v>
      </c>
      <c r="B24" s="11" t="s">
        <v>196</v>
      </c>
      <c r="C24" s="11" t="s">
        <v>217</v>
      </c>
      <c r="D24" s="11" t="s">
        <v>197</v>
      </c>
      <c r="E24" s="37" t="s">
        <v>218</v>
      </c>
      <c r="F24" s="119">
        <f>G24+H24</f>
        <v>79220.0061</v>
      </c>
      <c r="G24" s="131">
        <f>G26</f>
        <v>20508.169</v>
      </c>
      <c r="H24" s="131">
        <f>H26</f>
        <v>58711.8371</v>
      </c>
      <c r="I24" s="131">
        <f>J24+K24</f>
        <v>368110</v>
      </c>
      <c r="J24" s="131">
        <v>31800</v>
      </c>
      <c r="K24" s="131">
        <v>336310</v>
      </c>
      <c r="L24" s="120">
        <f>M24+N24</f>
        <v>442000</v>
      </c>
      <c r="M24" s="120">
        <f>M26</f>
        <v>32000</v>
      </c>
      <c r="N24" s="120">
        <f>N26</f>
        <v>410000</v>
      </c>
      <c r="O24" s="124">
        <f>P24+Q24</f>
        <v>73890</v>
      </c>
      <c r="P24" s="122">
        <f>M24-J24</f>
        <v>200</v>
      </c>
      <c r="Q24" s="127">
        <f>N24-K24</f>
        <v>73690</v>
      </c>
      <c r="R24" s="123">
        <f>S24+T24</f>
        <v>394800</v>
      </c>
      <c r="S24" s="125">
        <f>S26</f>
        <v>34800</v>
      </c>
      <c r="T24" s="124">
        <f>T26</f>
        <v>360000</v>
      </c>
      <c r="U24" s="123">
        <f>V24+W24</f>
        <v>408000</v>
      </c>
      <c r="V24" s="124">
        <f>V26</f>
        <v>38000</v>
      </c>
      <c r="W24" s="132">
        <v>370000</v>
      </c>
    </row>
    <row r="25" spans="1:23" ht="12.75" customHeight="1">
      <c r="A25" s="14"/>
      <c r="B25" s="11"/>
      <c r="C25" s="11"/>
      <c r="D25" s="11"/>
      <c r="E25" s="22" t="s">
        <v>202</v>
      </c>
      <c r="F25" s="119"/>
      <c r="G25" s="128"/>
      <c r="H25" s="128"/>
      <c r="I25" s="128"/>
      <c r="J25" s="128"/>
      <c r="K25" s="128"/>
      <c r="L25" s="120"/>
      <c r="M25" s="129"/>
      <c r="N25" s="129"/>
      <c r="O25" s="124"/>
      <c r="P25" s="122"/>
      <c r="Q25" s="127"/>
      <c r="R25" s="123"/>
      <c r="S25" s="123"/>
      <c r="T25" s="123"/>
      <c r="U25" s="123"/>
      <c r="V25" s="123"/>
      <c r="W25" s="130"/>
    </row>
    <row r="26" spans="1:23" ht="30.75" customHeight="1">
      <c r="A26" s="14" t="s">
        <v>219</v>
      </c>
      <c r="B26" s="11" t="s">
        <v>196</v>
      </c>
      <c r="C26" s="11" t="s">
        <v>217</v>
      </c>
      <c r="D26" s="11" t="s">
        <v>200</v>
      </c>
      <c r="E26" s="22" t="s">
        <v>218</v>
      </c>
      <c r="F26" s="119">
        <f>G26+H26</f>
        <v>79220.0061</v>
      </c>
      <c r="G26" s="128">
        <v>20508.169</v>
      </c>
      <c r="H26" s="128">
        <v>58711.8371</v>
      </c>
      <c r="I26" s="128">
        <f>J26+K26</f>
        <v>368110</v>
      </c>
      <c r="J26" s="128">
        <v>31800</v>
      </c>
      <c r="K26" s="128">
        <v>336310</v>
      </c>
      <c r="L26" s="120">
        <f>M26+N26</f>
        <v>442000</v>
      </c>
      <c r="M26" s="129">
        <v>32000</v>
      </c>
      <c r="N26" s="129">
        <v>410000</v>
      </c>
      <c r="O26" s="124">
        <f>P26+Q26</f>
        <v>73890</v>
      </c>
      <c r="P26" s="122">
        <f>M26-J26</f>
        <v>200</v>
      </c>
      <c r="Q26" s="127">
        <f>N26-K26</f>
        <v>73690</v>
      </c>
      <c r="R26" s="123">
        <f>S26+T26</f>
        <v>394800</v>
      </c>
      <c r="S26" s="123">
        <v>34800</v>
      </c>
      <c r="T26" s="123">
        <v>360000</v>
      </c>
      <c r="U26" s="123">
        <f>V26+W26</f>
        <v>38000</v>
      </c>
      <c r="V26" s="123">
        <v>38000</v>
      </c>
      <c r="W26" s="130"/>
    </row>
    <row r="27" spans="1:23" ht="12.75" customHeight="1">
      <c r="A27" s="14" t="s">
        <v>220</v>
      </c>
      <c r="B27" s="11" t="s">
        <v>221</v>
      </c>
      <c r="C27" s="11" t="s">
        <v>197</v>
      </c>
      <c r="D27" s="11" t="s">
        <v>197</v>
      </c>
      <c r="E27" s="37" t="s">
        <v>222</v>
      </c>
      <c r="F27" s="119"/>
      <c r="G27" s="131"/>
      <c r="H27" s="131"/>
      <c r="I27" s="131"/>
      <c r="J27" s="131"/>
      <c r="K27" s="131"/>
      <c r="L27" s="120"/>
      <c r="M27" s="129"/>
      <c r="N27" s="129"/>
      <c r="O27" s="124"/>
      <c r="P27" s="122"/>
      <c r="Q27" s="127"/>
      <c r="R27" s="123"/>
      <c r="S27" s="123"/>
      <c r="T27" s="123"/>
      <c r="U27" s="123"/>
      <c r="V27" s="123"/>
      <c r="W27" s="130"/>
    </row>
    <row r="28" spans="1:23" ht="12.75" customHeight="1">
      <c r="A28" s="14"/>
      <c r="B28" s="11"/>
      <c r="C28" s="11"/>
      <c r="D28" s="11"/>
      <c r="E28" s="22" t="s">
        <v>5</v>
      </c>
      <c r="F28" s="119"/>
      <c r="G28" s="128"/>
      <c r="H28" s="128"/>
      <c r="I28" s="128"/>
      <c r="J28" s="128"/>
      <c r="K28" s="128"/>
      <c r="L28" s="120"/>
      <c r="M28" s="129"/>
      <c r="N28" s="129"/>
      <c r="O28" s="124"/>
      <c r="P28" s="122"/>
      <c r="Q28" s="127"/>
      <c r="R28" s="123"/>
      <c r="S28" s="123"/>
      <c r="T28" s="123"/>
      <c r="U28" s="123"/>
      <c r="V28" s="123"/>
      <c r="W28" s="130"/>
    </row>
    <row r="29" spans="1:23" ht="25.5" customHeight="1">
      <c r="A29" s="14" t="s">
        <v>223</v>
      </c>
      <c r="B29" s="11" t="s">
        <v>221</v>
      </c>
      <c r="C29" s="11" t="s">
        <v>224</v>
      </c>
      <c r="D29" s="11" t="s">
        <v>197</v>
      </c>
      <c r="E29" s="37" t="s">
        <v>225</v>
      </c>
      <c r="F29" s="119"/>
      <c r="G29" s="131"/>
      <c r="H29" s="131"/>
      <c r="I29" s="131"/>
      <c r="J29" s="131"/>
      <c r="K29" s="131"/>
      <c r="L29" s="120"/>
      <c r="M29" s="129"/>
      <c r="N29" s="129"/>
      <c r="O29" s="124"/>
      <c r="P29" s="122"/>
      <c r="Q29" s="127"/>
      <c r="R29" s="123"/>
      <c r="S29" s="123"/>
      <c r="T29" s="123"/>
      <c r="U29" s="123"/>
      <c r="V29" s="123"/>
      <c r="W29" s="130"/>
    </row>
    <row r="30" spans="1:23" ht="12.75" customHeight="1">
      <c r="A30" s="14"/>
      <c r="B30" s="11"/>
      <c r="C30" s="11"/>
      <c r="D30" s="11"/>
      <c r="E30" s="22" t="s">
        <v>202</v>
      </c>
      <c r="F30" s="119"/>
      <c r="G30" s="128"/>
      <c r="H30" s="128"/>
      <c r="I30" s="128"/>
      <c r="J30" s="128"/>
      <c r="K30" s="128"/>
      <c r="L30" s="120"/>
      <c r="M30" s="129"/>
      <c r="N30" s="129"/>
      <c r="O30" s="124"/>
      <c r="P30" s="122"/>
      <c r="Q30" s="127"/>
      <c r="R30" s="123"/>
      <c r="S30" s="123"/>
      <c r="T30" s="123"/>
      <c r="U30" s="123"/>
      <c r="V30" s="123"/>
      <c r="W30" s="130"/>
    </row>
    <row r="31" spans="1:23" ht="25.5" customHeight="1">
      <c r="A31" s="14" t="s">
        <v>226</v>
      </c>
      <c r="B31" s="11" t="s">
        <v>221</v>
      </c>
      <c r="C31" s="11" t="s">
        <v>224</v>
      </c>
      <c r="D31" s="11" t="s">
        <v>200</v>
      </c>
      <c r="E31" s="22" t="s">
        <v>225</v>
      </c>
      <c r="F31" s="119"/>
      <c r="G31" s="128"/>
      <c r="H31" s="128"/>
      <c r="I31" s="128"/>
      <c r="J31" s="128"/>
      <c r="K31" s="128"/>
      <c r="L31" s="120"/>
      <c r="M31" s="129"/>
      <c r="N31" s="129"/>
      <c r="O31" s="124"/>
      <c r="P31" s="122"/>
      <c r="Q31" s="127"/>
      <c r="R31" s="123"/>
      <c r="S31" s="123"/>
      <c r="T31" s="123"/>
      <c r="U31" s="123"/>
      <c r="V31" s="123"/>
      <c r="W31" s="130"/>
    </row>
    <row r="32" spans="1:23" ht="30" customHeight="1">
      <c r="A32" s="14" t="s">
        <v>227</v>
      </c>
      <c r="B32" s="11" t="s">
        <v>221</v>
      </c>
      <c r="C32" s="11" t="s">
        <v>213</v>
      </c>
      <c r="D32" s="11" t="s">
        <v>197</v>
      </c>
      <c r="E32" s="37" t="s">
        <v>228</v>
      </c>
      <c r="F32" s="119"/>
      <c r="G32" s="131"/>
      <c r="H32" s="131"/>
      <c r="I32" s="131"/>
      <c r="J32" s="131"/>
      <c r="K32" s="131"/>
      <c r="L32" s="120"/>
      <c r="M32" s="129"/>
      <c r="N32" s="129"/>
      <c r="O32" s="124"/>
      <c r="P32" s="122"/>
      <c r="Q32" s="127"/>
      <c r="R32" s="123"/>
      <c r="S32" s="123"/>
      <c r="T32" s="123"/>
      <c r="U32" s="123"/>
      <c r="V32" s="123"/>
      <c r="W32" s="130"/>
    </row>
    <row r="33" spans="1:23" ht="12.75" customHeight="1">
      <c r="A33" s="14"/>
      <c r="B33" s="11"/>
      <c r="C33" s="11"/>
      <c r="D33" s="11"/>
      <c r="E33" s="22" t="s">
        <v>202</v>
      </c>
      <c r="F33" s="119"/>
      <c r="G33" s="128"/>
      <c r="H33" s="128"/>
      <c r="I33" s="128"/>
      <c r="J33" s="128"/>
      <c r="K33" s="128"/>
      <c r="L33" s="120"/>
      <c r="M33" s="129"/>
      <c r="N33" s="129"/>
      <c r="O33" s="124"/>
      <c r="P33" s="122"/>
      <c r="Q33" s="127"/>
      <c r="R33" s="123"/>
      <c r="S33" s="123"/>
      <c r="T33" s="123"/>
      <c r="U33" s="123"/>
      <c r="V33" s="123"/>
      <c r="W33" s="130"/>
    </row>
    <row r="34" spans="1:23" ht="20.25" customHeight="1">
      <c r="A34" s="14" t="s">
        <v>229</v>
      </c>
      <c r="B34" s="11" t="s">
        <v>221</v>
      </c>
      <c r="C34" s="11" t="s">
        <v>213</v>
      </c>
      <c r="D34" s="11" t="s">
        <v>200</v>
      </c>
      <c r="E34" s="22" t="s">
        <v>228</v>
      </c>
      <c r="F34" s="119"/>
      <c r="G34" s="128"/>
      <c r="H34" s="128"/>
      <c r="I34" s="128"/>
      <c r="J34" s="128"/>
      <c r="K34" s="128"/>
      <c r="L34" s="120"/>
      <c r="M34" s="121"/>
      <c r="N34" s="121"/>
      <c r="O34" s="124"/>
      <c r="P34" s="122"/>
      <c r="Q34" s="127"/>
      <c r="R34" s="123"/>
      <c r="S34" s="125"/>
      <c r="T34" s="125"/>
      <c r="U34" s="123"/>
      <c r="V34" s="125"/>
      <c r="W34" s="132"/>
    </row>
    <row r="35" spans="1:23" ht="30" customHeight="1">
      <c r="A35" s="14">
        <v>2300</v>
      </c>
      <c r="B35" s="11">
        <v>3</v>
      </c>
      <c r="C35" s="11">
        <v>0</v>
      </c>
      <c r="D35" s="11">
        <v>0</v>
      </c>
      <c r="E35" s="38" t="s">
        <v>630</v>
      </c>
      <c r="F35" s="119">
        <f>G35+H35</f>
        <v>400</v>
      </c>
      <c r="G35" s="133">
        <f>G38</f>
        <v>400</v>
      </c>
      <c r="H35" s="128"/>
      <c r="I35" s="133">
        <f>J35+K35</f>
        <v>21000</v>
      </c>
      <c r="J35" s="133">
        <f>J37+J38</f>
        <v>21000</v>
      </c>
      <c r="K35" s="128"/>
      <c r="L35" s="120">
        <f>M35+N35</f>
        <v>16000</v>
      </c>
      <c r="M35" s="121">
        <f>M37+M38</f>
        <v>16000</v>
      </c>
      <c r="N35" s="121"/>
      <c r="O35" s="122">
        <f>P35+Q35</f>
        <v>-5000</v>
      </c>
      <c r="P35" s="122">
        <f>M35-J35</f>
        <v>-5000</v>
      </c>
      <c r="Q35" s="127"/>
      <c r="R35" s="123">
        <f>S35+T35</f>
        <v>21500</v>
      </c>
      <c r="S35" s="124">
        <f>S37+S38</f>
        <v>21500</v>
      </c>
      <c r="T35" s="125"/>
      <c r="U35" s="123">
        <f>V35+W35</f>
        <v>21500</v>
      </c>
      <c r="V35" s="125">
        <f>V37+V38</f>
        <v>21500</v>
      </c>
      <c r="W35" s="132"/>
    </row>
    <row r="36" spans="1:23" ht="30" customHeight="1">
      <c r="A36" s="14"/>
      <c r="B36" s="11"/>
      <c r="C36" s="11"/>
      <c r="D36" s="11"/>
      <c r="E36" s="22" t="s">
        <v>631</v>
      </c>
      <c r="F36" s="119"/>
      <c r="G36" s="128"/>
      <c r="H36" s="128"/>
      <c r="I36" s="128"/>
      <c r="J36" s="128"/>
      <c r="K36" s="128"/>
      <c r="L36" s="120"/>
      <c r="M36" s="121"/>
      <c r="N36" s="121"/>
      <c r="O36" s="122"/>
      <c r="P36" s="122"/>
      <c r="Q36" s="127"/>
      <c r="R36" s="123"/>
      <c r="S36" s="125"/>
      <c r="T36" s="125"/>
      <c r="U36" s="123"/>
      <c r="V36" s="125"/>
      <c r="W36" s="132"/>
    </row>
    <row r="37" spans="1:23" ht="30" customHeight="1">
      <c r="A37" s="14">
        <v>2320</v>
      </c>
      <c r="B37" s="11">
        <v>3</v>
      </c>
      <c r="C37" s="11">
        <v>2</v>
      </c>
      <c r="D37" s="11">
        <v>0</v>
      </c>
      <c r="E37" s="22" t="s">
        <v>632</v>
      </c>
      <c r="F37" s="119"/>
      <c r="G37" s="128"/>
      <c r="H37" s="128"/>
      <c r="I37" s="128">
        <f>J37+K37</f>
        <v>20000</v>
      </c>
      <c r="J37" s="133">
        <v>20000</v>
      </c>
      <c r="K37" s="128"/>
      <c r="L37" s="120">
        <f>M37+N37</f>
        <v>15000</v>
      </c>
      <c r="M37" s="129">
        <v>15000</v>
      </c>
      <c r="N37" s="121"/>
      <c r="O37" s="122">
        <f>P37+Q37</f>
        <v>-5000</v>
      </c>
      <c r="P37" s="122">
        <f>M37-J37</f>
        <v>-5000</v>
      </c>
      <c r="Q37" s="127"/>
      <c r="R37" s="123">
        <f>S37+T37</f>
        <v>20000</v>
      </c>
      <c r="S37" s="123">
        <v>20000</v>
      </c>
      <c r="T37" s="125"/>
      <c r="U37" s="123">
        <f>V37+W37</f>
        <v>20000</v>
      </c>
      <c r="V37" s="125">
        <v>20000</v>
      </c>
      <c r="W37" s="132"/>
    </row>
    <row r="38" spans="1:23" ht="30" customHeight="1">
      <c r="A38" s="14">
        <v>2330</v>
      </c>
      <c r="B38" s="11">
        <v>3</v>
      </c>
      <c r="C38" s="11">
        <v>3</v>
      </c>
      <c r="D38" s="11">
        <v>0</v>
      </c>
      <c r="E38" s="22" t="s">
        <v>633</v>
      </c>
      <c r="F38" s="119">
        <f>G38+H38</f>
        <v>400</v>
      </c>
      <c r="G38" s="128">
        <v>400</v>
      </c>
      <c r="H38" s="128"/>
      <c r="I38" s="128">
        <f>J38+K38</f>
        <v>1000</v>
      </c>
      <c r="J38" s="133">
        <f>J40</f>
        <v>1000</v>
      </c>
      <c r="K38" s="128"/>
      <c r="L38" s="120">
        <f>M38+N38</f>
        <v>1000</v>
      </c>
      <c r="M38" s="129">
        <v>1000</v>
      </c>
      <c r="N38" s="121"/>
      <c r="O38" s="122"/>
      <c r="P38" s="122"/>
      <c r="Q38" s="127"/>
      <c r="R38" s="123">
        <f>S38+T38</f>
        <v>1500</v>
      </c>
      <c r="S38" s="123">
        <v>1500</v>
      </c>
      <c r="T38" s="125"/>
      <c r="U38" s="123">
        <f>V38+W38</f>
        <v>1500</v>
      </c>
      <c r="V38" s="125">
        <v>1500</v>
      </c>
      <c r="W38" s="132"/>
    </row>
    <row r="39" spans="1:23" ht="30" customHeight="1">
      <c r="A39" s="14"/>
      <c r="B39" s="11"/>
      <c r="C39" s="11"/>
      <c r="D39" s="11"/>
      <c r="E39" s="22" t="s">
        <v>634</v>
      </c>
      <c r="F39" s="119"/>
      <c r="G39" s="128"/>
      <c r="H39" s="128"/>
      <c r="I39" s="128"/>
      <c r="J39" s="128"/>
      <c r="K39" s="128"/>
      <c r="L39" s="120"/>
      <c r="M39" s="121"/>
      <c r="N39" s="121"/>
      <c r="O39" s="122"/>
      <c r="P39" s="122"/>
      <c r="Q39" s="127"/>
      <c r="R39" s="123"/>
      <c r="S39" s="121"/>
      <c r="T39" s="121"/>
      <c r="U39" s="123"/>
      <c r="V39" s="121"/>
      <c r="W39" s="134"/>
    </row>
    <row r="40" spans="1:23" ht="30" customHeight="1">
      <c r="A40" s="14">
        <v>2331</v>
      </c>
      <c r="B40" s="11">
        <v>3</v>
      </c>
      <c r="C40" s="11">
        <v>3</v>
      </c>
      <c r="D40" s="11">
        <v>1</v>
      </c>
      <c r="E40" s="22" t="s">
        <v>635</v>
      </c>
      <c r="F40" s="119">
        <f>G40+H40</f>
        <v>400</v>
      </c>
      <c r="G40" s="128">
        <v>400</v>
      </c>
      <c r="H40" s="128"/>
      <c r="I40" s="128">
        <f>J40+K40</f>
        <v>1000</v>
      </c>
      <c r="J40" s="128">
        <v>1000</v>
      </c>
      <c r="K40" s="128"/>
      <c r="L40" s="120">
        <f>M40+N40</f>
        <v>1000</v>
      </c>
      <c r="M40" s="129">
        <v>1000</v>
      </c>
      <c r="N40" s="121"/>
      <c r="O40" s="122"/>
      <c r="P40" s="122"/>
      <c r="Q40" s="127"/>
      <c r="R40" s="123">
        <f>S40+T40</f>
        <v>1500</v>
      </c>
      <c r="S40" s="129">
        <v>1500</v>
      </c>
      <c r="T40" s="121"/>
      <c r="U40" s="123">
        <f>V40+W40</f>
        <v>1500</v>
      </c>
      <c r="V40" s="129">
        <v>1500</v>
      </c>
      <c r="W40" s="134"/>
    </row>
    <row r="41" spans="1:23" ht="24" customHeight="1">
      <c r="A41" s="14" t="s">
        <v>230</v>
      </c>
      <c r="B41" s="11" t="s">
        <v>231</v>
      </c>
      <c r="C41" s="11" t="s">
        <v>197</v>
      </c>
      <c r="D41" s="11" t="s">
        <v>197</v>
      </c>
      <c r="E41" s="37" t="s">
        <v>232</v>
      </c>
      <c r="F41" s="119">
        <f>G41+H41</f>
        <v>-498301.46329999994</v>
      </c>
      <c r="G41" s="131">
        <f>G46+G53</f>
        <v>6296</v>
      </c>
      <c r="H41" s="131">
        <f>H46+H53+H60</f>
        <v>-504597.46329999994</v>
      </c>
      <c r="I41" s="131">
        <f>J41+K41</f>
        <v>-402320.145</v>
      </c>
      <c r="J41" s="131">
        <f>J46</f>
        <v>6300</v>
      </c>
      <c r="K41" s="131">
        <f>K46+K53+K60</f>
        <v>-408620.145</v>
      </c>
      <c r="L41" s="120">
        <f>M41+N41</f>
        <v>-751000</v>
      </c>
      <c r="M41" s="120">
        <f>M46</f>
        <v>3000</v>
      </c>
      <c r="N41" s="120">
        <f>N46+N53+N60</f>
        <v>-754000</v>
      </c>
      <c r="O41" s="122">
        <f>P41+Q41</f>
        <v>-348679.855</v>
      </c>
      <c r="P41" s="122">
        <f>M41-J41</f>
        <v>-3300</v>
      </c>
      <c r="Q41" s="127">
        <f>N41-K41</f>
        <v>-345379.855</v>
      </c>
      <c r="R41" s="123">
        <f>S41+T41</f>
        <v>-259000</v>
      </c>
      <c r="S41" s="120">
        <f>S46</f>
        <v>4000</v>
      </c>
      <c r="T41" s="121">
        <f>T46+T53+T60</f>
        <v>-263000</v>
      </c>
      <c r="U41" s="123">
        <f>V41+W41</f>
        <v>-41000</v>
      </c>
      <c r="V41" s="120">
        <f>V46</f>
        <v>5000</v>
      </c>
      <c r="W41" s="135">
        <f>W46+W53+W60</f>
        <v>-46000</v>
      </c>
    </row>
    <row r="42" spans="1:23" ht="12.75" customHeight="1">
      <c r="A42" s="14"/>
      <c r="B42" s="11"/>
      <c r="C42" s="11"/>
      <c r="D42" s="11"/>
      <c r="E42" s="22" t="s">
        <v>5</v>
      </c>
      <c r="F42" s="119"/>
      <c r="G42" s="128"/>
      <c r="H42" s="128"/>
      <c r="I42" s="128"/>
      <c r="J42" s="128"/>
      <c r="K42" s="128"/>
      <c r="L42" s="120"/>
      <c r="M42" s="129"/>
      <c r="N42" s="129"/>
      <c r="O42" s="122"/>
      <c r="P42" s="122"/>
      <c r="Q42" s="127"/>
      <c r="R42" s="123"/>
      <c r="S42" s="129"/>
      <c r="T42" s="129"/>
      <c r="U42" s="123"/>
      <c r="V42" s="129"/>
      <c r="W42" s="136"/>
    </row>
    <row r="43" spans="1:23" ht="33.75" customHeight="1">
      <c r="A43" s="14" t="s">
        <v>233</v>
      </c>
      <c r="B43" s="11" t="s">
        <v>231</v>
      </c>
      <c r="C43" s="11" t="s">
        <v>200</v>
      </c>
      <c r="D43" s="11" t="s">
        <v>197</v>
      </c>
      <c r="E43" s="37" t="s">
        <v>234</v>
      </c>
      <c r="F43" s="119"/>
      <c r="G43" s="131"/>
      <c r="H43" s="131"/>
      <c r="I43" s="131"/>
      <c r="J43" s="131"/>
      <c r="K43" s="131"/>
      <c r="L43" s="120"/>
      <c r="M43" s="129"/>
      <c r="N43" s="129"/>
      <c r="O43" s="122"/>
      <c r="P43" s="122"/>
      <c r="Q43" s="127"/>
      <c r="R43" s="123"/>
      <c r="S43" s="129"/>
      <c r="T43" s="129"/>
      <c r="U43" s="123"/>
      <c r="V43" s="129"/>
      <c r="W43" s="136"/>
    </row>
    <row r="44" spans="1:23" ht="12.75" customHeight="1">
      <c r="A44" s="14"/>
      <c r="B44" s="11"/>
      <c r="C44" s="11"/>
      <c r="D44" s="11"/>
      <c r="E44" s="22" t="s">
        <v>202</v>
      </c>
      <c r="F44" s="119"/>
      <c r="G44" s="128"/>
      <c r="H44" s="128"/>
      <c r="I44" s="128"/>
      <c r="J44" s="128"/>
      <c r="K44" s="128"/>
      <c r="L44" s="120"/>
      <c r="M44" s="121"/>
      <c r="N44" s="121"/>
      <c r="O44" s="122"/>
      <c r="P44" s="122"/>
      <c r="Q44" s="127"/>
      <c r="R44" s="123"/>
      <c r="S44" s="121"/>
      <c r="T44" s="121"/>
      <c r="U44" s="123"/>
      <c r="V44" s="121"/>
      <c r="W44" s="134"/>
    </row>
    <row r="45" spans="1:23" ht="27.75" customHeight="1">
      <c r="A45" s="14" t="s">
        <v>235</v>
      </c>
      <c r="B45" s="11" t="s">
        <v>231</v>
      </c>
      <c r="C45" s="11" t="s">
        <v>200</v>
      </c>
      <c r="D45" s="11" t="s">
        <v>200</v>
      </c>
      <c r="E45" s="22" t="s">
        <v>236</v>
      </c>
      <c r="F45" s="119"/>
      <c r="G45" s="128"/>
      <c r="H45" s="128"/>
      <c r="I45" s="128"/>
      <c r="J45" s="128"/>
      <c r="K45" s="128"/>
      <c r="L45" s="120"/>
      <c r="M45" s="129"/>
      <c r="N45" s="129"/>
      <c r="O45" s="122"/>
      <c r="P45" s="122"/>
      <c r="Q45" s="127"/>
      <c r="R45" s="123"/>
      <c r="S45" s="129"/>
      <c r="T45" s="129"/>
      <c r="U45" s="123"/>
      <c r="V45" s="129"/>
      <c r="W45" s="136"/>
    </row>
    <row r="46" spans="1:23" ht="30" customHeight="1">
      <c r="A46" s="14" t="s">
        <v>237</v>
      </c>
      <c r="B46" s="11" t="s">
        <v>231</v>
      </c>
      <c r="C46" s="11" t="s">
        <v>224</v>
      </c>
      <c r="D46" s="11" t="s">
        <v>197</v>
      </c>
      <c r="E46" s="37" t="s">
        <v>238</v>
      </c>
      <c r="F46" s="119">
        <f>G46+H46</f>
        <v>32217</v>
      </c>
      <c r="G46" s="131">
        <f>G48+G49</f>
        <v>5096</v>
      </c>
      <c r="H46" s="131">
        <f>H49</f>
        <v>27121</v>
      </c>
      <c r="I46" s="131">
        <f>J46+K46</f>
        <v>458835</v>
      </c>
      <c r="J46" s="131">
        <v>6300</v>
      </c>
      <c r="K46" s="131">
        <v>452535</v>
      </c>
      <c r="L46" s="120">
        <f>M46+N46</f>
        <v>78000</v>
      </c>
      <c r="M46" s="120">
        <f>M48</f>
        <v>3000</v>
      </c>
      <c r="N46" s="121">
        <f>N49</f>
        <v>75000</v>
      </c>
      <c r="O46" s="122">
        <f>P46+Q46</f>
        <v>-380835</v>
      </c>
      <c r="P46" s="122">
        <f>M46-J46</f>
        <v>-3300</v>
      </c>
      <c r="Q46" s="127">
        <f>N46-K46</f>
        <v>-377535</v>
      </c>
      <c r="R46" s="123">
        <f>S46+T46</f>
        <v>29000</v>
      </c>
      <c r="S46" s="120">
        <f>S48</f>
        <v>4000</v>
      </c>
      <c r="T46" s="120">
        <f>T49</f>
        <v>25000</v>
      </c>
      <c r="U46" s="123">
        <f>V46+W46</f>
        <v>30000</v>
      </c>
      <c r="V46" s="120">
        <v>5000</v>
      </c>
      <c r="W46" s="135">
        <f>W49</f>
        <v>25000</v>
      </c>
    </row>
    <row r="47" spans="1:23" ht="12.75" customHeight="1">
      <c r="A47" s="14"/>
      <c r="B47" s="11"/>
      <c r="C47" s="11"/>
      <c r="D47" s="11"/>
      <c r="E47" s="22" t="s">
        <v>202</v>
      </c>
      <c r="F47" s="119"/>
      <c r="G47" s="128"/>
      <c r="H47" s="128"/>
      <c r="I47" s="128"/>
      <c r="J47" s="128"/>
      <c r="K47" s="128"/>
      <c r="L47" s="120"/>
      <c r="M47" s="129"/>
      <c r="N47" s="129"/>
      <c r="O47" s="122"/>
      <c r="P47" s="122"/>
      <c r="Q47" s="127"/>
      <c r="R47" s="123"/>
      <c r="S47" s="129"/>
      <c r="T47" s="137"/>
      <c r="U47" s="138"/>
      <c r="V47" s="137"/>
      <c r="W47" s="139"/>
    </row>
    <row r="48" spans="1:23" ht="12.75" customHeight="1">
      <c r="A48" s="14">
        <v>2421</v>
      </c>
      <c r="B48" s="11">
        <v>4</v>
      </c>
      <c r="C48" s="11">
        <v>2</v>
      </c>
      <c r="D48" s="11">
        <v>1</v>
      </c>
      <c r="E48" s="22" t="s">
        <v>624</v>
      </c>
      <c r="F48" s="119">
        <f>G48+H48</f>
        <v>4946</v>
      </c>
      <c r="G48" s="128">
        <v>4946</v>
      </c>
      <c r="H48" s="128"/>
      <c r="I48" s="128">
        <f>J48+K48</f>
        <v>6300</v>
      </c>
      <c r="J48" s="128">
        <v>6300</v>
      </c>
      <c r="K48" s="128"/>
      <c r="L48" s="120">
        <f>M48+N48</f>
        <v>3000</v>
      </c>
      <c r="M48" s="129">
        <v>3000</v>
      </c>
      <c r="N48" s="129"/>
      <c r="O48" s="122">
        <f>P48+Q48</f>
        <v>-3300</v>
      </c>
      <c r="P48" s="122">
        <f>M48-J48</f>
        <v>-3300</v>
      </c>
      <c r="Q48" s="127"/>
      <c r="R48" s="123">
        <f>S48+T48</f>
        <v>4000</v>
      </c>
      <c r="S48" s="129">
        <v>4000</v>
      </c>
      <c r="T48" s="137"/>
      <c r="U48" s="138">
        <f>V48+W48</f>
        <v>5000</v>
      </c>
      <c r="V48" s="137">
        <v>5000</v>
      </c>
      <c r="W48" s="139"/>
    </row>
    <row r="49" spans="1:23" ht="12.75" customHeight="1">
      <c r="A49" s="14" t="s">
        <v>239</v>
      </c>
      <c r="B49" s="11" t="s">
        <v>231</v>
      </c>
      <c r="C49" s="11" t="s">
        <v>224</v>
      </c>
      <c r="D49" s="11" t="s">
        <v>240</v>
      </c>
      <c r="E49" s="22" t="s">
        <v>241</v>
      </c>
      <c r="F49" s="119">
        <f>G49+H49</f>
        <v>27271</v>
      </c>
      <c r="G49" s="128">
        <v>150</v>
      </c>
      <c r="H49" s="128">
        <v>27121</v>
      </c>
      <c r="I49" s="128">
        <f>J49+K49</f>
        <v>452535</v>
      </c>
      <c r="J49" s="128"/>
      <c r="K49" s="128">
        <v>452535</v>
      </c>
      <c r="L49" s="120"/>
      <c r="M49" s="121"/>
      <c r="N49" s="129">
        <v>75000</v>
      </c>
      <c r="O49" s="122"/>
      <c r="P49" s="122"/>
      <c r="Q49" s="127">
        <f>N49-K49</f>
        <v>-377535</v>
      </c>
      <c r="R49" s="123"/>
      <c r="S49" s="121"/>
      <c r="T49" s="137">
        <v>25000</v>
      </c>
      <c r="U49" s="138"/>
      <c r="V49" s="137"/>
      <c r="W49" s="139">
        <v>25000</v>
      </c>
    </row>
    <row r="50" spans="1:23" ht="23.25" customHeight="1">
      <c r="A50" s="14" t="s">
        <v>242</v>
      </c>
      <c r="B50" s="11" t="s">
        <v>231</v>
      </c>
      <c r="C50" s="11" t="s">
        <v>206</v>
      </c>
      <c r="D50" s="11" t="s">
        <v>197</v>
      </c>
      <c r="E50" s="37" t="s">
        <v>243</v>
      </c>
      <c r="F50" s="119"/>
      <c r="G50" s="131"/>
      <c r="H50" s="131"/>
      <c r="I50" s="131"/>
      <c r="J50" s="131"/>
      <c r="K50" s="131"/>
      <c r="L50" s="120"/>
      <c r="M50" s="129"/>
      <c r="N50" s="129"/>
      <c r="O50" s="124"/>
      <c r="P50" s="122"/>
      <c r="Q50" s="127"/>
      <c r="R50" s="123"/>
      <c r="S50" s="129"/>
      <c r="T50" s="129"/>
      <c r="U50" s="123"/>
      <c r="V50" s="129"/>
      <c r="W50" s="136"/>
    </row>
    <row r="51" spans="1:23" ht="12.75" customHeight="1">
      <c r="A51" s="14"/>
      <c r="B51" s="11"/>
      <c r="C51" s="11"/>
      <c r="D51" s="11"/>
      <c r="E51" s="22" t="s">
        <v>202</v>
      </c>
      <c r="F51" s="119"/>
      <c r="G51" s="128"/>
      <c r="H51" s="128"/>
      <c r="I51" s="128"/>
      <c r="J51" s="128"/>
      <c r="K51" s="128"/>
      <c r="L51" s="120"/>
      <c r="M51" s="121"/>
      <c r="N51" s="121"/>
      <c r="O51" s="124"/>
      <c r="P51" s="122"/>
      <c r="Q51" s="127"/>
      <c r="R51" s="123"/>
      <c r="S51" s="121"/>
      <c r="T51" s="121"/>
      <c r="U51" s="123"/>
      <c r="V51" s="121"/>
      <c r="W51" s="134"/>
    </row>
    <row r="52" spans="1:23" ht="12.75" customHeight="1">
      <c r="A52" s="14" t="s">
        <v>244</v>
      </c>
      <c r="B52" s="11" t="s">
        <v>231</v>
      </c>
      <c r="C52" s="11" t="s">
        <v>206</v>
      </c>
      <c r="D52" s="11" t="s">
        <v>213</v>
      </c>
      <c r="E52" s="22" t="s">
        <v>245</v>
      </c>
      <c r="F52" s="119"/>
      <c r="G52" s="128"/>
      <c r="H52" s="128"/>
      <c r="I52" s="128"/>
      <c r="J52" s="128"/>
      <c r="K52" s="128"/>
      <c r="L52" s="120"/>
      <c r="M52" s="129"/>
      <c r="N52" s="129"/>
      <c r="O52" s="124"/>
      <c r="P52" s="122"/>
      <c r="Q52" s="127"/>
      <c r="R52" s="123"/>
      <c r="S52" s="129"/>
      <c r="T52" s="129"/>
      <c r="U52" s="123"/>
      <c r="V52" s="129"/>
      <c r="W52" s="136"/>
    </row>
    <row r="53" spans="1:23" ht="24" customHeight="1">
      <c r="A53" s="14" t="s">
        <v>246</v>
      </c>
      <c r="B53" s="11" t="s">
        <v>231</v>
      </c>
      <c r="C53" s="11" t="s">
        <v>213</v>
      </c>
      <c r="D53" s="11" t="s">
        <v>197</v>
      </c>
      <c r="E53" s="37" t="s">
        <v>247</v>
      </c>
      <c r="F53" s="119">
        <f>G53+H53</f>
        <v>612118.4755</v>
      </c>
      <c r="G53" s="131">
        <f>G55</f>
        <v>1200</v>
      </c>
      <c r="H53" s="131">
        <f>H55+H56</f>
        <v>610918.4755</v>
      </c>
      <c r="I53" s="131">
        <f>J53+K53</f>
        <v>1562944</v>
      </c>
      <c r="J53" s="131"/>
      <c r="K53" s="131">
        <f>K55+K56</f>
        <v>1562944</v>
      </c>
      <c r="L53" s="120"/>
      <c r="M53" s="129"/>
      <c r="N53" s="121">
        <f>N55+N56</f>
        <v>1393000</v>
      </c>
      <c r="O53" s="124"/>
      <c r="P53" s="122"/>
      <c r="Q53" s="127">
        <f>N53-K53</f>
        <v>-169944</v>
      </c>
      <c r="R53" s="123"/>
      <c r="S53" s="129"/>
      <c r="T53" s="140">
        <f>T55+T56</f>
        <v>1107000</v>
      </c>
      <c r="U53" s="123"/>
      <c r="V53" s="129"/>
      <c r="W53" s="134">
        <f>W55+W56</f>
        <v>809000</v>
      </c>
    </row>
    <row r="54" spans="1:23" ht="12.75" customHeight="1">
      <c r="A54" s="14"/>
      <c r="B54" s="11"/>
      <c r="C54" s="11"/>
      <c r="D54" s="11"/>
      <c r="E54" s="22" t="s">
        <v>202</v>
      </c>
      <c r="F54" s="119"/>
      <c r="G54" s="128"/>
      <c r="H54" s="128"/>
      <c r="I54" s="128"/>
      <c r="J54" s="128"/>
      <c r="K54" s="128"/>
      <c r="L54" s="120"/>
      <c r="M54" s="121"/>
      <c r="N54" s="121"/>
      <c r="O54" s="124"/>
      <c r="P54" s="122"/>
      <c r="Q54" s="127"/>
      <c r="R54" s="123"/>
      <c r="S54" s="121"/>
      <c r="T54" s="121"/>
      <c r="U54" s="123"/>
      <c r="V54" s="121"/>
      <c r="W54" s="134"/>
    </row>
    <row r="55" spans="1:23" ht="12.75" customHeight="1">
      <c r="A55" s="14" t="s">
        <v>248</v>
      </c>
      <c r="B55" s="11" t="s">
        <v>231</v>
      </c>
      <c r="C55" s="11" t="s">
        <v>213</v>
      </c>
      <c r="D55" s="11" t="s">
        <v>200</v>
      </c>
      <c r="E55" s="22" t="s">
        <v>249</v>
      </c>
      <c r="F55" s="119">
        <f>G55+H55</f>
        <v>605699.0347</v>
      </c>
      <c r="G55" s="128">
        <v>1200</v>
      </c>
      <c r="H55" s="128">
        <v>604499.0347</v>
      </c>
      <c r="I55" s="128">
        <f>J55+K55</f>
        <v>1387414</v>
      </c>
      <c r="J55" s="128"/>
      <c r="K55" s="128">
        <v>1387414</v>
      </c>
      <c r="L55" s="120"/>
      <c r="M55" s="129"/>
      <c r="N55" s="129">
        <v>1058000</v>
      </c>
      <c r="O55" s="124"/>
      <c r="P55" s="122"/>
      <c r="Q55" s="127">
        <f aca="true" t="shared" si="0" ref="Q55:Q60">N55-K55</f>
        <v>-329414</v>
      </c>
      <c r="R55" s="123"/>
      <c r="S55" s="129"/>
      <c r="T55" s="129">
        <v>727000</v>
      </c>
      <c r="U55" s="123"/>
      <c r="V55" s="129"/>
      <c r="W55" s="136">
        <v>627000</v>
      </c>
    </row>
    <row r="56" spans="1:23" ht="12.75" customHeight="1">
      <c r="A56" s="14" t="s">
        <v>250</v>
      </c>
      <c r="B56" s="11" t="s">
        <v>231</v>
      </c>
      <c r="C56" s="11" t="s">
        <v>213</v>
      </c>
      <c r="D56" s="11" t="s">
        <v>213</v>
      </c>
      <c r="E56" s="22" t="s">
        <v>251</v>
      </c>
      <c r="F56" s="119">
        <f>G56+H56</f>
        <v>6419.4408</v>
      </c>
      <c r="G56" s="128"/>
      <c r="H56" s="128">
        <v>6419.4408</v>
      </c>
      <c r="I56" s="128">
        <f>J56+K56</f>
        <v>175530</v>
      </c>
      <c r="J56" s="128"/>
      <c r="K56" s="128">
        <v>175530</v>
      </c>
      <c r="L56" s="120"/>
      <c r="M56" s="129"/>
      <c r="N56" s="129">
        <v>335000</v>
      </c>
      <c r="O56" s="124"/>
      <c r="P56" s="122"/>
      <c r="Q56" s="127">
        <f t="shared" si="0"/>
        <v>159470</v>
      </c>
      <c r="R56" s="123"/>
      <c r="S56" s="129"/>
      <c r="T56" s="129">
        <v>380000</v>
      </c>
      <c r="U56" s="123"/>
      <c r="V56" s="129"/>
      <c r="W56" s="136">
        <v>182000</v>
      </c>
    </row>
    <row r="57" spans="1:23" ht="26.25" customHeight="1">
      <c r="A57" s="14" t="s">
        <v>252</v>
      </c>
      <c r="B57" s="11" t="s">
        <v>231</v>
      </c>
      <c r="C57" s="11" t="s">
        <v>253</v>
      </c>
      <c r="D57" s="11" t="s">
        <v>197</v>
      </c>
      <c r="E57" s="37" t="s">
        <v>254</v>
      </c>
      <c r="F57" s="119"/>
      <c r="G57" s="131"/>
      <c r="H57" s="131"/>
      <c r="I57" s="131"/>
      <c r="J57" s="131"/>
      <c r="K57" s="131"/>
      <c r="L57" s="120"/>
      <c r="M57" s="121"/>
      <c r="N57" s="121"/>
      <c r="O57" s="124"/>
      <c r="P57" s="122"/>
      <c r="Q57" s="127"/>
      <c r="R57" s="123"/>
      <c r="S57" s="121"/>
      <c r="T57" s="121"/>
      <c r="U57" s="123"/>
      <c r="V57" s="121"/>
      <c r="W57" s="134"/>
    </row>
    <row r="58" spans="1:23" ht="12.75" customHeight="1">
      <c r="A58" s="14"/>
      <c r="B58" s="11"/>
      <c r="C58" s="11"/>
      <c r="D58" s="11"/>
      <c r="E58" s="22" t="s">
        <v>202</v>
      </c>
      <c r="F58" s="119"/>
      <c r="G58" s="128"/>
      <c r="H58" s="128"/>
      <c r="I58" s="128"/>
      <c r="J58" s="128"/>
      <c r="K58" s="128"/>
      <c r="L58" s="120"/>
      <c r="M58" s="129"/>
      <c r="N58" s="129"/>
      <c r="O58" s="124"/>
      <c r="P58" s="122"/>
      <c r="Q58" s="127"/>
      <c r="R58" s="123"/>
      <c r="S58" s="129"/>
      <c r="T58" s="129"/>
      <c r="U58" s="123"/>
      <c r="V58" s="129"/>
      <c r="W58" s="136"/>
    </row>
    <row r="59" spans="1:23" ht="12.75" customHeight="1">
      <c r="A59" s="14" t="s">
        <v>255</v>
      </c>
      <c r="B59" s="11" t="s">
        <v>231</v>
      </c>
      <c r="C59" s="11" t="s">
        <v>253</v>
      </c>
      <c r="D59" s="11" t="s">
        <v>206</v>
      </c>
      <c r="E59" s="22" t="s">
        <v>256</v>
      </c>
      <c r="F59" s="119"/>
      <c r="G59" s="128"/>
      <c r="H59" s="128"/>
      <c r="I59" s="128"/>
      <c r="J59" s="128"/>
      <c r="K59" s="128"/>
      <c r="L59" s="120"/>
      <c r="M59" s="129"/>
      <c r="N59" s="129"/>
      <c r="O59" s="124"/>
      <c r="P59" s="122"/>
      <c r="Q59" s="127"/>
      <c r="R59" s="123"/>
      <c r="S59" s="129"/>
      <c r="T59" s="129"/>
      <c r="U59" s="123"/>
      <c r="V59" s="129"/>
      <c r="W59" s="136"/>
    </row>
    <row r="60" spans="1:23" ht="30.75" customHeight="1">
      <c r="A60" s="14" t="s">
        <v>257</v>
      </c>
      <c r="B60" s="11" t="s">
        <v>231</v>
      </c>
      <c r="C60" s="11" t="s">
        <v>258</v>
      </c>
      <c r="D60" s="11" t="s">
        <v>197</v>
      </c>
      <c r="E60" s="37" t="s">
        <v>259</v>
      </c>
      <c r="F60" s="119">
        <f>G60+H60</f>
        <v>-1142636.9388</v>
      </c>
      <c r="G60" s="131"/>
      <c r="H60" s="131">
        <f>H62</f>
        <v>-1142636.9388</v>
      </c>
      <c r="I60" s="131">
        <f>J60+K60</f>
        <v>-2424099.145</v>
      </c>
      <c r="J60" s="131"/>
      <c r="K60" s="131">
        <f>K62</f>
        <v>-2424099.145</v>
      </c>
      <c r="L60" s="120"/>
      <c r="M60" s="129"/>
      <c r="N60" s="121">
        <f>N62</f>
        <v>-2222000</v>
      </c>
      <c r="O60" s="124"/>
      <c r="P60" s="122"/>
      <c r="Q60" s="127">
        <f t="shared" si="0"/>
        <v>202099.14500000002</v>
      </c>
      <c r="R60" s="123"/>
      <c r="S60" s="129"/>
      <c r="T60" s="121">
        <f>T62</f>
        <v>-1395000</v>
      </c>
      <c r="U60" s="123"/>
      <c r="V60" s="129"/>
      <c r="W60" s="134">
        <f>W62</f>
        <v>-880000</v>
      </c>
    </row>
    <row r="61" spans="1:23" ht="12.75" customHeight="1">
      <c r="A61" s="14"/>
      <c r="B61" s="11"/>
      <c r="C61" s="11"/>
      <c r="D61" s="11"/>
      <c r="E61" s="22" t="s">
        <v>202</v>
      </c>
      <c r="F61" s="119"/>
      <c r="G61" s="128"/>
      <c r="H61" s="128"/>
      <c r="I61" s="128"/>
      <c r="J61" s="128"/>
      <c r="K61" s="128"/>
      <c r="L61" s="120"/>
      <c r="M61" s="121"/>
      <c r="N61" s="121"/>
      <c r="O61" s="124"/>
      <c r="P61" s="122"/>
      <c r="Q61" s="127"/>
      <c r="R61" s="123"/>
      <c r="S61" s="121"/>
      <c r="T61" s="121"/>
      <c r="U61" s="123"/>
      <c r="V61" s="121"/>
      <c r="W61" s="134"/>
    </row>
    <row r="62" spans="1:23" ht="12.75" customHeight="1">
      <c r="A62" s="14" t="s">
        <v>260</v>
      </c>
      <c r="B62" s="11" t="s">
        <v>231</v>
      </c>
      <c r="C62" s="11" t="s">
        <v>258</v>
      </c>
      <c r="D62" s="11" t="s">
        <v>200</v>
      </c>
      <c r="E62" s="22" t="s">
        <v>259</v>
      </c>
      <c r="F62" s="119">
        <f>G62+H62</f>
        <v>-1142636.9388</v>
      </c>
      <c r="G62" s="128"/>
      <c r="H62" s="128">
        <v>-1142636.9388</v>
      </c>
      <c r="I62" s="128">
        <f>J62+K62</f>
        <v>-2424099.145</v>
      </c>
      <c r="J62" s="128"/>
      <c r="K62" s="128">
        <v>-2424099.145</v>
      </c>
      <c r="L62" s="120"/>
      <c r="M62" s="129"/>
      <c r="N62" s="129">
        <v>-2222000</v>
      </c>
      <c r="O62" s="124"/>
      <c r="P62" s="122"/>
      <c r="Q62" s="127">
        <f>N62-K62</f>
        <v>202099.14500000002</v>
      </c>
      <c r="R62" s="123"/>
      <c r="S62" s="129"/>
      <c r="T62" s="129">
        <v>-1395000</v>
      </c>
      <c r="U62" s="123"/>
      <c r="V62" s="129"/>
      <c r="W62" s="136">
        <v>-880000</v>
      </c>
    </row>
    <row r="63" spans="1:23" ht="32.25" customHeight="1">
      <c r="A63" s="14" t="s">
        <v>261</v>
      </c>
      <c r="B63" s="11" t="s">
        <v>262</v>
      </c>
      <c r="C63" s="11" t="s">
        <v>197</v>
      </c>
      <c r="D63" s="11" t="s">
        <v>197</v>
      </c>
      <c r="E63" s="37" t="s">
        <v>263</v>
      </c>
      <c r="F63" s="119">
        <f>G63+H63</f>
        <v>345674.42819999997</v>
      </c>
      <c r="G63" s="131">
        <f>G65+G68</f>
        <v>98100</v>
      </c>
      <c r="H63" s="131">
        <f>H65+H68</f>
        <v>247574.4282</v>
      </c>
      <c r="I63" s="131">
        <f>J63+K63</f>
        <v>591500</v>
      </c>
      <c r="J63" s="131">
        <f>J65</f>
        <v>163500</v>
      </c>
      <c r="K63" s="131">
        <f>K65+K68</f>
        <v>428000</v>
      </c>
      <c r="L63" s="120">
        <f>M63+N63</f>
        <v>295000</v>
      </c>
      <c r="M63" s="120">
        <f>M65</f>
        <v>165000</v>
      </c>
      <c r="N63" s="121">
        <f>N68</f>
        <v>130000</v>
      </c>
      <c r="O63" s="122">
        <f>P63+Q63</f>
        <v>-296500</v>
      </c>
      <c r="P63" s="122">
        <f>M63-J63</f>
        <v>1500</v>
      </c>
      <c r="Q63" s="141">
        <f>N63-K63</f>
        <v>-298000</v>
      </c>
      <c r="R63" s="125">
        <f>S63+T63</f>
        <v>348000</v>
      </c>
      <c r="S63" s="120">
        <f>S65</f>
        <v>168000</v>
      </c>
      <c r="T63" s="120">
        <f>T68</f>
        <v>180000</v>
      </c>
      <c r="U63" s="125">
        <f>V63+W63</f>
        <v>198400</v>
      </c>
      <c r="V63" s="120">
        <f>V65</f>
        <v>173400</v>
      </c>
      <c r="W63" s="135">
        <f>W68</f>
        <v>25000</v>
      </c>
    </row>
    <row r="64" spans="1:23" ht="12.75" customHeight="1">
      <c r="A64" s="14"/>
      <c r="B64" s="11"/>
      <c r="C64" s="11"/>
      <c r="D64" s="11"/>
      <c r="E64" s="22" t="s">
        <v>5</v>
      </c>
      <c r="F64" s="119"/>
      <c r="G64" s="128"/>
      <c r="H64" s="128"/>
      <c r="I64" s="128"/>
      <c r="J64" s="128"/>
      <c r="K64" s="128"/>
      <c r="L64" s="120"/>
      <c r="M64" s="121"/>
      <c r="N64" s="121"/>
      <c r="O64" s="122"/>
      <c r="P64" s="122"/>
      <c r="Q64" s="127"/>
      <c r="R64" s="123"/>
      <c r="S64" s="121"/>
      <c r="T64" s="121"/>
      <c r="U64" s="123"/>
      <c r="V64" s="121"/>
      <c r="W64" s="134"/>
    </row>
    <row r="65" spans="1:255" s="6" customFormat="1" ht="27.75" customHeight="1">
      <c r="A65" s="14" t="s">
        <v>264</v>
      </c>
      <c r="B65" s="11" t="s">
        <v>262</v>
      </c>
      <c r="C65" s="11" t="s">
        <v>200</v>
      </c>
      <c r="D65" s="11" t="s">
        <v>197</v>
      </c>
      <c r="E65" s="38" t="s">
        <v>265</v>
      </c>
      <c r="F65" s="119">
        <f>G65+H65</f>
        <v>112204.9112</v>
      </c>
      <c r="G65" s="133">
        <f>G67</f>
        <v>97810</v>
      </c>
      <c r="H65" s="133">
        <f>H67</f>
        <v>14394.9112</v>
      </c>
      <c r="I65" s="133">
        <f>J65+K65</f>
        <v>217500</v>
      </c>
      <c r="J65" s="133">
        <f>J67</f>
        <v>163500</v>
      </c>
      <c r="K65" s="133">
        <f>K67</f>
        <v>54000</v>
      </c>
      <c r="L65" s="120">
        <f>M65+N65</f>
        <v>165000</v>
      </c>
      <c r="M65" s="121">
        <f>M67</f>
        <v>165000</v>
      </c>
      <c r="N65" s="129"/>
      <c r="O65" s="122">
        <f>P65+Q65</f>
        <v>-52500</v>
      </c>
      <c r="P65" s="122">
        <f>M65-J65</f>
        <v>1500</v>
      </c>
      <c r="Q65" s="127">
        <f>N65-K65</f>
        <v>-54000</v>
      </c>
      <c r="R65" s="123">
        <f>S65+T65</f>
        <v>168000</v>
      </c>
      <c r="S65" s="120">
        <f>S67</f>
        <v>168000</v>
      </c>
      <c r="T65" s="129"/>
      <c r="U65" s="123">
        <f>V65+W65</f>
        <v>173400</v>
      </c>
      <c r="V65" s="120">
        <f>V67</f>
        <v>173400</v>
      </c>
      <c r="W65" s="136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</row>
    <row r="66" spans="1:23" ht="12.75" customHeight="1">
      <c r="A66" s="14"/>
      <c r="B66" s="11"/>
      <c r="C66" s="11"/>
      <c r="D66" s="11"/>
      <c r="E66" s="22" t="s">
        <v>202</v>
      </c>
      <c r="F66" s="119"/>
      <c r="G66" s="128"/>
      <c r="H66" s="128"/>
      <c r="I66" s="128"/>
      <c r="J66" s="128"/>
      <c r="K66" s="128"/>
      <c r="L66" s="120"/>
      <c r="M66" s="121"/>
      <c r="N66" s="121"/>
      <c r="O66" s="122"/>
      <c r="P66" s="122"/>
      <c r="Q66" s="127"/>
      <c r="R66" s="123"/>
      <c r="S66" s="121"/>
      <c r="T66" s="121"/>
      <c r="U66" s="123"/>
      <c r="V66" s="121"/>
      <c r="W66" s="134"/>
    </row>
    <row r="67" spans="1:23" ht="12.75" customHeight="1">
      <c r="A67" s="14" t="s">
        <v>266</v>
      </c>
      <c r="B67" s="11" t="s">
        <v>262</v>
      </c>
      <c r="C67" s="11" t="s">
        <v>200</v>
      </c>
      <c r="D67" s="11" t="s">
        <v>200</v>
      </c>
      <c r="E67" s="22" t="s">
        <v>265</v>
      </c>
      <c r="F67" s="119">
        <f>G67+H67</f>
        <v>112204.9112</v>
      </c>
      <c r="G67" s="128">
        <v>97810</v>
      </c>
      <c r="H67" s="128">
        <v>14394.9112</v>
      </c>
      <c r="I67" s="128">
        <f>J67+K67</f>
        <v>217500</v>
      </c>
      <c r="J67" s="128">
        <v>163500</v>
      </c>
      <c r="K67" s="128">
        <v>54000</v>
      </c>
      <c r="L67" s="120">
        <f>M67+N67</f>
        <v>165000</v>
      </c>
      <c r="M67" s="129">
        <v>165000</v>
      </c>
      <c r="N67" s="129"/>
      <c r="O67" s="122">
        <f>P67+Q67</f>
        <v>-52500</v>
      </c>
      <c r="P67" s="122">
        <f>M67-J67</f>
        <v>1500</v>
      </c>
      <c r="Q67" s="127">
        <f>N67-K67</f>
        <v>-54000</v>
      </c>
      <c r="R67" s="123">
        <f>S67+T67</f>
        <v>168000</v>
      </c>
      <c r="S67" s="129">
        <v>168000</v>
      </c>
      <c r="T67" s="129"/>
      <c r="U67" s="123">
        <f>V67+W67</f>
        <v>173400</v>
      </c>
      <c r="V67" s="129">
        <v>173400</v>
      </c>
      <c r="W67" s="136"/>
    </row>
    <row r="68" spans="1:255" s="6" customFormat="1" ht="27.75" customHeight="1">
      <c r="A68" s="14" t="s">
        <v>267</v>
      </c>
      <c r="B68" s="11" t="s">
        <v>262</v>
      </c>
      <c r="C68" s="11" t="s">
        <v>224</v>
      </c>
      <c r="D68" s="11" t="s">
        <v>197</v>
      </c>
      <c r="E68" s="38" t="s">
        <v>268</v>
      </c>
      <c r="F68" s="119">
        <f>G68+H68</f>
        <v>233469.517</v>
      </c>
      <c r="G68" s="133">
        <f>G70</f>
        <v>290</v>
      </c>
      <c r="H68" s="133">
        <f>H70</f>
        <v>233179.517</v>
      </c>
      <c r="I68" s="133">
        <f>J68+K68</f>
        <v>374000</v>
      </c>
      <c r="J68" s="133"/>
      <c r="K68" s="133">
        <f>K70</f>
        <v>374000</v>
      </c>
      <c r="L68" s="120"/>
      <c r="M68" s="129"/>
      <c r="N68" s="120">
        <f>N70</f>
        <v>130000</v>
      </c>
      <c r="O68" s="124"/>
      <c r="P68" s="122"/>
      <c r="Q68" s="127">
        <f>N68-K68</f>
        <v>-244000</v>
      </c>
      <c r="R68" s="123"/>
      <c r="S68" s="129"/>
      <c r="T68" s="121">
        <f>T70</f>
        <v>180000</v>
      </c>
      <c r="U68" s="123"/>
      <c r="V68" s="129"/>
      <c r="W68" s="134">
        <f>W70</f>
        <v>25000</v>
      </c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</row>
    <row r="69" spans="1:23" ht="12.75" customHeight="1">
      <c r="A69" s="14"/>
      <c r="B69" s="11"/>
      <c r="C69" s="11"/>
      <c r="D69" s="11"/>
      <c r="E69" s="22" t="s">
        <v>202</v>
      </c>
      <c r="F69" s="119"/>
      <c r="G69" s="128"/>
      <c r="H69" s="128"/>
      <c r="I69" s="128"/>
      <c r="J69" s="128"/>
      <c r="K69" s="128"/>
      <c r="L69" s="120"/>
      <c r="M69" s="121"/>
      <c r="N69" s="121"/>
      <c r="O69" s="124"/>
      <c r="P69" s="122"/>
      <c r="Q69" s="127"/>
      <c r="R69" s="123"/>
      <c r="S69" s="121"/>
      <c r="T69" s="121"/>
      <c r="U69" s="123"/>
      <c r="V69" s="121"/>
      <c r="W69" s="134"/>
    </row>
    <row r="70" spans="1:23" ht="12.75" customHeight="1">
      <c r="A70" s="14" t="s">
        <v>269</v>
      </c>
      <c r="B70" s="11" t="s">
        <v>262</v>
      </c>
      <c r="C70" s="11" t="s">
        <v>224</v>
      </c>
      <c r="D70" s="11" t="s">
        <v>200</v>
      </c>
      <c r="E70" s="22" t="s">
        <v>268</v>
      </c>
      <c r="F70" s="119">
        <f>G70+H70</f>
        <v>233469.517</v>
      </c>
      <c r="G70" s="128">
        <v>290</v>
      </c>
      <c r="H70" s="128">
        <v>233179.517</v>
      </c>
      <c r="I70" s="128">
        <f>J70+K70</f>
        <v>374000</v>
      </c>
      <c r="J70" s="128"/>
      <c r="K70" s="128">
        <v>374000</v>
      </c>
      <c r="L70" s="120"/>
      <c r="M70" s="129"/>
      <c r="N70" s="129">
        <v>130000</v>
      </c>
      <c r="O70" s="124"/>
      <c r="P70" s="122"/>
      <c r="Q70" s="127">
        <f>N70-K70</f>
        <v>-244000</v>
      </c>
      <c r="R70" s="123"/>
      <c r="S70" s="129"/>
      <c r="T70" s="129">
        <v>180000</v>
      </c>
      <c r="U70" s="123"/>
      <c r="V70" s="129"/>
      <c r="W70" s="136">
        <v>25000</v>
      </c>
    </row>
    <row r="71" spans="1:255" s="6" customFormat="1" ht="27.75" customHeight="1">
      <c r="A71" s="14" t="s">
        <v>270</v>
      </c>
      <c r="B71" s="11" t="s">
        <v>262</v>
      </c>
      <c r="C71" s="11" t="s">
        <v>206</v>
      </c>
      <c r="D71" s="11" t="s">
        <v>197</v>
      </c>
      <c r="E71" s="38" t="s">
        <v>271</v>
      </c>
      <c r="F71" s="119"/>
      <c r="G71" s="133"/>
      <c r="H71" s="133"/>
      <c r="I71" s="133"/>
      <c r="J71" s="133"/>
      <c r="K71" s="133"/>
      <c r="L71" s="120"/>
      <c r="M71" s="129"/>
      <c r="N71" s="129"/>
      <c r="O71" s="124"/>
      <c r="P71" s="122"/>
      <c r="Q71" s="127"/>
      <c r="R71" s="123"/>
      <c r="S71" s="129"/>
      <c r="T71" s="129"/>
      <c r="U71" s="123"/>
      <c r="V71" s="129"/>
      <c r="W71" s="136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</row>
    <row r="72" spans="1:23" ht="12.75" customHeight="1">
      <c r="A72" s="14"/>
      <c r="B72" s="11"/>
      <c r="C72" s="11"/>
      <c r="D72" s="11"/>
      <c r="E72" s="22" t="s">
        <v>202</v>
      </c>
      <c r="F72" s="119"/>
      <c r="G72" s="128"/>
      <c r="H72" s="128"/>
      <c r="I72" s="128"/>
      <c r="J72" s="128"/>
      <c r="K72" s="128"/>
      <c r="L72" s="120"/>
      <c r="M72" s="129"/>
      <c r="N72" s="129"/>
      <c r="O72" s="124"/>
      <c r="P72" s="122"/>
      <c r="Q72" s="127"/>
      <c r="R72" s="123"/>
      <c r="S72" s="129"/>
      <c r="T72" s="129"/>
      <c r="U72" s="123"/>
      <c r="V72" s="129"/>
      <c r="W72" s="136"/>
    </row>
    <row r="73" spans="1:23" ht="12.75" customHeight="1">
      <c r="A73" s="14" t="s">
        <v>272</v>
      </c>
      <c r="B73" s="11" t="s">
        <v>262</v>
      </c>
      <c r="C73" s="11" t="s">
        <v>206</v>
      </c>
      <c r="D73" s="11" t="s">
        <v>200</v>
      </c>
      <c r="E73" s="22" t="s">
        <v>273</v>
      </c>
      <c r="F73" s="119"/>
      <c r="G73" s="128"/>
      <c r="H73" s="128"/>
      <c r="I73" s="128"/>
      <c r="J73" s="128"/>
      <c r="K73" s="128"/>
      <c r="L73" s="120"/>
      <c r="M73" s="129"/>
      <c r="N73" s="129"/>
      <c r="O73" s="124"/>
      <c r="P73" s="122"/>
      <c r="Q73" s="127"/>
      <c r="R73" s="123"/>
      <c r="S73" s="129"/>
      <c r="T73" s="129"/>
      <c r="U73" s="123"/>
      <c r="V73" s="129"/>
      <c r="W73" s="136"/>
    </row>
    <row r="74" spans="1:255" s="6" customFormat="1" ht="27.75" customHeight="1">
      <c r="A74" s="14" t="s">
        <v>274</v>
      </c>
      <c r="B74" s="11" t="s">
        <v>262</v>
      </c>
      <c r="C74" s="11" t="s">
        <v>217</v>
      </c>
      <c r="D74" s="11" t="s">
        <v>197</v>
      </c>
      <c r="E74" s="38" t="s">
        <v>275</v>
      </c>
      <c r="F74" s="119"/>
      <c r="G74" s="133"/>
      <c r="H74" s="133"/>
      <c r="I74" s="133"/>
      <c r="J74" s="133"/>
      <c r="K74" s="133"/>
      <c r="L74" s="120"/>
      <c r="M74" s="129"/>
      <c r="N74" s="129"/>
      <c r="O74" s="124"/>
      <c r="P74" s="122"/>
      <c r="Q74" s="127"/>
      <c r="R74" s="123"/>
      <c r="S74" s="129"/>
      <c r="T74" s="129"/>
      <c r="U74" s="123"/>
      <c r="V74" s="129"/>
      <c r="W74" s="136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</row>
    <row r="75" spans="1:23" ht="12.75" customHeight="1">
      <c r="A75" s="14"/>
      <c r="B75" s="11"/>
      <c r="C75" s="11"/>
      <c r="D75" s="11"/>
      <c r="E75" s="22" t="s">
        <v>202</v>
      </c>
      <c r="F75" s="119"/>
      <c r="G75" s="128"/>
      <c r="H75" s="128"/>
      <c r="I75" s="128"/>
      <c r="J75" s="128"/>
      <c r="K75" s="128"/>
      <c r="L75" s="120"/>
      <c r="M75" s="129"/>
      <c r="N75" s="129"/>
      <c r="O75" s="124"/>
      <c r="P75" s="122"/>
      <c r="Q75" s="127"/>
      <c r="R75" s="123"/>
      <c r="S75" s="129"/>
      <c r="T75" s="129"/>
      <c r="U75" s="123"/>
      <c r="V75" s="129"/>
      <c r="W75" s="136"/>
    </row>
    <row r="76" spans="1:23" ht="12.75" customHeight="1">
      <c r="A76" s="14" t="s">
        <v>276</v>
      </c>
      <c r="B76" s="11" t="s">
        <v>262</v>
      </c>
      <c r="C76" s="11" t="s">
        <v>217</v>
      </c>
      <c r="D76" s="11" t="s">
        <v>200</v>
      </c>
      <c r="E76" s="22" t="s">
        <v>275</v>
      </c>
      <c r="F76" s="119"/>
      <c r="G76" s="128"/>
      <c r="H76" s="128"/>
      <c r="I76" s="128"/>
      <c r="J76" s="128"/>
      <c r="K76" s="128"/>
      <c r="L76" s="120"/>
      <c r="M76" s="129"/>
      <c r="N76" s="129"/>
      <c r="O76" s="122"/>
      <c r="P76" s="122"/>
      <c r="Q76" s="127"/>
      <c r="R76" s="123"/>
      <c r="S76" s="129"/>
      <c r="T76" s="129"/>
      <c r="U76" s="123"/>
      <c r="V76" s="129"/>
      <c r="W76" s="136"/>
    </row>
    <row r="77" spans="1:23" ht="31.5" customHeight="1">
      <c r="A77" s="14" t="s">
        <v>277</v>
      </c>
      <c r="B77" s="11" t="s">
        <v>278</v>
      </c>
      <c r="C77" s="11" t="s">
        <v>197</v>
      </c>
      <c r="D77" s="11" t="s">
        <v>197</v>
      </c>
      <c r="E77" s="37" t="s">
        <v>279</v>
      </c>
      <c r="F77" s="119">
        <f>G77+H77</f>
        <v>228884.3152</v>
      </c>
      <c r="G77" s="131">
        <f>G79+G83+G89</f>
        <v>61341</v>
      </c>
      <c r="H77" s="131">
        <f>H79+H83+H89</f>
        <v>167543.3152</v>
      </c>
      <c r="I77" s="131">
        <f>J77+K77</f>
        <v>910855</v>
      </c>
      <c r="J77" s="131">
        <f>J83+J89</f>
        <v>103085</v>
      </c>
      <c r="K77" s="131">
        <f>K82+K83+K89</f>
        <v>807770</v>
      </c>
      <c r="L77" s="120">
        <f>M77+N77</f>
        <v>308500</v>
      </c>
      <c r="M77" s="121">
        <f>M83+M89</f>
        <v>98500</v>
      </c>
      <c r="N77" s="121">
        <f>N79+N83</f>
        <v>210000</v>
      </c>
      <c r="O77" s="122">
        <f>P77+Q77</f>
        <v>-602355</v>
      </c>
      <c r="P77" s="122">
        <f>M77-J77</f>
        <v>-4585</v>
      </c>
      <c r="Q77" s="122">
        <f>N77-K77</f>
        <v>-597770</v>
      </c>
      <c r="R77" s="124">
        <f>S77+T77</f>
        <v>253000</v>
      </c>
      <c r="S77" s="120">
        <f>S83+S89</f>
        <v>104000</v>
      </c>
      <c r="T77" s="120">
        <f>T79+T83</f>
        <v>149000</v>
      </c>
      <c r="U77" s="124">
        <f>V77+W77</f>
        <v>176000</v>
      </c>
      <c r="V77" s="120">
        <f>V83+V89</f>
        <v>112000</v>
      </c>
      <c r="W77" s="135">
        <f>W79+W83</f>
        <v>64000</v>
      </c>
    </row>
    <row r="78" spans="1:23" ht="12.75" customHeight="1">
      <c r="A78" s="14"/>
      <c r="B78" s="11"/>
      <c r="C78" s="11"/>
      <c r="D78" s="11"/>
      <c r="E78" s="22" t="s">
        <v>5</v>
      </c>
      <c r="F78" s="119"/>
      <c r="G78" s="128"/>
      <c r="H78" s="128"/>
      <c r="I78" s="131"/>
      <c r="J78" s="128"/>
      <c r="K78" s="128"/>
      <c r="L78" s="120"/>
      <c r="M78" s="129"/>
      <c r="N78" s="129"/>
      <c r="O78" s="122"/>
      <c r="P78" s="122"/>
      <c r="Q78" s="127"/>
      <c r="R78" s="123"/>
      <c r="S78" s="129"/>
      <c r="T78" s="129"/>
      <c r="U78" s="123"/>
      <c r="V78" s="129"/>
      <c r="W78" s="136"/>
    </row>
    <row r="79" spans="1:255" s="6" customFormat="1" ht="27.75" customHeight="1">
      <c r="A79" s="14" t="s">
        <v>280</v>
      </c>
      <c r="B79" s="11" t="s">
        <v>278</v>
      </c>
      <c r="C79" s="11" t="s">
        <v>200</v>
      </c>
      <c r="D79" s="11" t="s">
        <v>197</v>
      </c>
      <c r="E79" s="38" t="s">
        <v>281</v>
      </c>
      <c r="F79" s="119">
        <f>G79+H79</f>
        <v>16120.76</v>
      </c>
      <c r="G79" s="133">
        <f>G82</f>
        <v>170</v>
      </c>
      <c r="H79" s="133">
        <f>H82</f>
        <v>15950.76</v>
      </c>
      <c r="I79" s="131">
        <f>J79+K79</f>
        <v>488609</v>
      </c>
      <c r="J79" s="133"/>
      <c r="K79" s="133">
        <f>K82</f>
        <v>488609</v>
      </c>
      <c r="L79" s="120"/>
      <c r="M79" s="129"/>
      <c r="N79" s="121">
        <f>N82</f>
        <v>70000</v>
      </c>
      <c r="O79" s="122"/>
      <c r="P79" s="122"/>
      <c r="Q79" s="127">
        <f>N79-K79</f>
        <v>-418609</v>
      </c>
      <c r="R79" s="123"/>
      <c r="S79" s="129"/>
      <c r="T79" s="120">
        <f>T82</f>
        <v>99000</v>
      </c>
      <c r="U79" s="123"/>
      <c r="V79" s="129"/>
      <c r="W79" s="135">
        <f>W82</f>
        <v>30000</v>
      </c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</row>
    <row r="80" spans="1:23" ht="12.75" customHeight="1">
      <c r="A80" s="14"/>
      <c r="B80" s="11"/>
      <c r="C80" s="11"/>
      <c r="D80" s="11"/>
      <c r="E80" s="22" t="s">
        <v>202</v>
      </c>
      <c r="F80" s="119"/>
      <c r="G80" s="128"/>
      <c r="H80" s="128"/>
      <c r="I80" s="128"/>
      <c r="J80" s="128"/>
      <c r="K80" s="128"/>
      <c r="L80" s="120"/>
      <c r="M80" s="129"/>
      <c r="N80" s="129"/>
      <c r="O80" s="122"/>
      <c r="P80" s="122"/>
      <c r="Q80" s="127"/>
      <c r="R80" s="123"/>
      <c r="S80" s="129"/>
      <c r="T80" s="129"/>
      <c r="U80" s="123"/>
      <c r="V80" s="129"/>
      <c r="W80" s="136"/>
    </row>
    <row r="81" spans="1:23" ht="12.75" customHeight="1">
      <c r="A81" s="14" t="s">
        <v>282</v>
      </c>
      <c r="B81" s="11" t="s">
        <v>278</v>
      </c>
      <c r="C81" s="11" t="s">
        <v>200</v>
      </c>
      <c r="D81" s="11" t="s">
        <v>200</v>
      </c>
      <c r="E81" s="22" t="s">
        <v>281</v>
      </c>
      <c r="F81" s="119"/>
      <c r="G81" s="128"/>
      <c r="H81" s="128"/>
      <c r="I81" s="128"/>
      <c r="J81" s="128"/>
      <c r="K81" s="128"/>
      <c r="L81" s="120"/>
      <c r="M81" s="129"/>
      <c r="N81" s="129"/>
      <c r="O81" s="122"/>
      <c r="P81" s="122"/>
      <c r="Q81" s="127"/>
      <c r="R81" s="123"/>
      <c r="S81" s="129"/>
      <c r="T81" s="129"/>
      <c r="U81" s="123"/>
      <c r="V81" s="129"/>
      <c r="W81" s="136"/>
    </row>
    <row r="82" spans="1:23" ht="12.75" customHeight="1">
      <c r="A82" s="14">
        <v>2630</v>
      </c>
      <c r="B82" s="84" t="s">
        <v>278</v>
      </c>
      <c r="C82" s="11">
        <v>3</v>
      </c>
      <c r="D82" s="11">
        <v>0</v>
      </c>
      <c r="E82" s="22" t="s">
        <v>625</v>
      </c>
      <c r="F82" s="119">
        <f>G82+H82</f>
        <v>16120.76</v>
      </c>
      <c r="G82" s="128">
        <v>170</v>
      </c>
      <c r="H82" s="128">
        <v>15950.76</v>
      </c>
      <c r="I82" s="128">
        <f>K82</f>
        <v>488609</v>
      </c>
      <c r="J82" s="128"/>
      <c r="K82" s="128">
        <v>488609</v>
      </c>
      <c r="L82" s="120"/>
      <c r="M82" s="129"/>
      <c r="N82" s="129">
        <v>70000</v>
      </c>
      <c r="O82" s="122"/>
      <c r="P82" s="122"/>
      <c r="Q82" s="127">
        <f>N82-K82</f>
        <v>-418609</v>
      </c>
      <c r="R82" s="123"/>
      <c r="S82" s="129"/>
      <c r="T82" s="129">
        <v>99000</v>
      </c>
      <c r="U82" s="123"/>
      <c r="V82" s="129"/>
      <c r="W82" s="136">
        <v>30000</v>
      </c>
    </row>
    <row r="83" spans="1:255" s="6" customFormat="1" ht="26.25" customHeight="1">
      <c r="A83" s="14" t="s">
        <v>283</v>
      </c>
      <c r="B83" s="11" t="s">
        <v>278</v>
      </c>
      <c r="C83" s="11" t="s">
        <v>240</v>
      </c>
      <c r="D83" s="11" t="s">
        <v>197</v>
      </c>
      <c r="E83" s="38" t="s">
        <v>284</v>
      </c>
      <c r="F83" s="119">
        <f>G83+H83</f>
        <v>161593.7552</v>
      </c>
      <c r="G83" s="133">
        <f>G85</f>
        <v>18550</v>
      </c>
      <c r="H83" s="133">
        <f>H85</f>
        <v>143043.7552</v>
      </c>
      <c r="I83" s="133">
        <f>J83+K83</f>
        <v>360611</v>
      </c>
      <c r="J83" s="133">
        <f>J85</f>
        <v>44450</v>
      </c>
      <c r="K83" s="133">
        <f>K85</f>
        <v>316161</v>
      </c>
      <c r="L83" s="120">
        <f>M83+N83</f>
        <v>185000</v>
      </c>
      <c r="M83" s="121">
        <f>M85</f>
        <v>45000</v>
      </c>
      <c r="N83" s="121">
        <f>N85</f>
        <v>140000</v>
      </c>
      <c r="O83" s="122">
        <f>P83+Q83</f>
        <v>-175611</v>
      </c>
      <c r="P83" s="122">
        <f>M83-J83</f>
        <v>550</v>
      </c>
      <c r="Q83" s="122">
        <f>N83-K83</f>
        <v>-176161</v>
      </c>
      <c r="R83" s="124">
        <f>S83+T83</f>
        <v>97000</v>
      </c>
      <c r="S83" s="120">
        <f>S85</f>
        <v>47000</v>
      </c>
      <c r="T83" s="120">
        <f>T85</f>
        <v>50000</v>
      </c>
      <c r="U83" s="124">
        <f>V83+W83</f>
        <v>86000</v>
      </c>
      <c r="V83" s="120">
        <f>V85</f>
        <v>52000</v>
      </c>
      <c r="W83" s="135">
        <f>W85</f>
        <v>34000</v>
      </c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</row>
    <row r="84" spans="1:23" ht="12.75" customHeight="1">
      <c r="A84" s="14"/>
      <c r="B84" s="11"/>
      <c r="C84" s="11"/>
      <c r="D84" s="11"/>
      <c r="E84" s="22" t="s">
        <v>202</v>
      </c>
      <c r="F84" s="119"/>
      <c r="G84" s="128"/>
      <c r="H84" s="128"/>
      <c r="I84" s="128"/>
      <c r="J84" s="128"/>
      <c r="K84" s="128"/>
      <c r="L84" s="120"/>
      <c r="M84" s="129"/>
      <c r="N84" s="129"/>
      <c r="O84" s="122"/>
      <c r="P84" s="122"/>
      <c r="Q84" s="127"/>
      <c r="R84" s="123"/>
      <c r="S84" s="129"/>
      <c r="T84" s="129"/>
      <c r="U84" s="123"/>
      <c r="V84" s="129"/>
      <c r="W84" s="136"/>
    </row>
    <row r="85" spans="1:23" ht="12.75" customHeight="1">
      <c r="A85" s="14" t="s">
        <v>285</v>
      </c>
      <c r="B85" s="11" t="s">
        <v>278</v>
      </c>
      <c r="C85" s="11" t="s">
        <v>240</v>
      </c>
      <c r="D85" s="11" t="s">
        <v>200</v>
      </c>
      <c r="E85" s="22" t="s">
        <v>284</v>
      </c>
      <c r="F85" s="119">
        <f>G85+H85</f>
        <v>161593.7552</v>
      </c>
      <c r="G85" s="128">
        <v>18550</v>
      </c>
      <c r="H85" s="128">
        <v>143043.7552</v>
      </c>
      <c r="I85" s="128">
        <f>J85+K85</f>
        <v>360611</v>
      </c>
      <c r="J85" s="128">
        <v>44450</v>
      </c>
      <c r="K85" s="128">
        <v>316161</v>
      </c>
      <c r="L85" s="120">
        <f>M85+N85</f>
        <v>185000</v>
      </c>
      <c r="M85" s="129">
        <v>45000</v>
      </c>
      <c r="N85" s="129">
        <v>140000</v>
      </c>
      <c r="O85" s="122">
        <f>P85+Q85</f>
        <v>-175611</v>
      </c>
      <c r="P85" s="122">
        <f>M85-J85</f>
        <v>550</v>
      </c>
      <c r="Q85" s="127">
        <f>N85-K85</f>
        <v>-176161</v>
      </c>
      <c r="R85" s="123">
        <f>S85+T85</f>
        <v>97000</v>
      </c>
      <c r="S85" s="129">
        <v>47000</v>
      </c>
      <c r="T85" s="129">
        <v>50000</v>
      </c>
      <c r="U85" s="123">
        <f>V85+W85</f>
        <v>86000</v>
      </c>
      <c r="V85" s="129">
        <v>52000</v>
      </c>
      <c r="W85" s="136">
        <v>34000</v>
      </c>
    </row>
    <row r="86" spans="1:255" s="6" customFormat="1" ht="41.25" customHeight="1">
      <c r="A86" s="14" t="s">
        <v>286</v>
      </c>
      <c r="B86" s="11" t="s">
        <v>278</v>
      </c>
      <c r="C86" s="11" t="s">
        <v>213</v>
      </c>
      <c r="D86" s="11" t="s">
        <v>197</v>
      </c>
      <c r="E86" s="38" t="s">
        <v>287</v>
      </c>
      <c r="F86" s="119"/>
      <c r="G86" s="133"/>
      <c r="H86" s="133"/>
      <c r="I86" s="133"/>
      <c r="J86" s="133"/>
      <c r="K86" s="133"/>
      <c r="L86" s="120"/>
      <c r="M86" s="129"/>
      <c r="N86" s="129"/>
      <c r="O86" s="122"/>
      <c r="P86" s="122"/>
      <c r="Q86" s="127"/>
      <c r="R86" s="123"/>
      <c r="S86" s="129"/>
      <c r="T86" s="129"/>
      <c r="U86" s="123"/>
      <c r="V86" s="129"/>
      <c r="W86" s="136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</row>
    <row r="87" spans="1:23" ht="12.75" customHeight="1">
      <c r="A87" s="14"/>
      <c r="B87" s="11"/>
      <c r="C87" s="11"/>
      <c r="D87" s="11"/>
      <c r="E87" s="22" t="s">
        <v>202</v>
      </c>
      <c r="F87" s="119"/>
      <c r="G87" s="128"/>
      <c r="H87" s="128"/>
      <c r="I87" s="128"/>
      <c r="J87" s="128"/>
      <c r="K87" s="128"/>
      <c r="L87" s="120"/>
      <c r="M87" s="129"/>
      <c r="N87" s="129"/>
      <c r="O87" s="122"/>
      <c r="P87" s="122"/>
      <c r="Q87" s="127"/>
      <c r="R87" s="123"/>
      <c r="S87" s="129"/>
      <c r="T87" s="129"/>
      <c r="U87" s="123"/>
      <c r="V87" s="129"/>
      <c r="W87" s="136"/>
    </row>
    <row r="88" spans="1:23" ht="12.75" customHeight="1">
      <c r="A88" s="14" t="s">
        <v>288</v>
      </c>
      <c r="B88" s="11" t="s">
        <v>278</v>
      </c>
      <c r="C88" s="11" t="s">
        <v>213</v>
      </c>
      <c r="D88" s="11" t="s">
        <v>200</v>
      </c>
      <c r="E88" s="22" t="s">
        <v>287</v>
      </c>
      <c r="F88" s="119"/>
      <c r="G88" s="128"/>
      <c r="H88" s="128"/>
      <c r="I88" s="128"/>
      <c r="J88" s="128"/>
      <c r="K88" s="128"/>
      <c r="L88" s="120"/>
      <c r="M88" s="129"/>
      <c r="N88" s="129"/>
      <c r="O88" s="122"/>
      <c r="P88" s="122"/>
      <c r="Q88" s="127"/>
      <c r="R88" s="123"/>
      <c r="S88" s="129"/>
      <c r="T88" s="129"/>
      <c r="U88" s="123"/>
      <c r="V88" s="129"/>
      <c r="W88" s="136"/>
    </row>
    <row r="89" spans="1:255" s="6" customFormat="1" ht="28.5" customHeight="1">
      <c r="A89" s="14" t="s">
        <v>289</v>
      </c>
      <c r="B89" s="11" t="s">
        <v>278</v>
      </c>
      <c r="C89" s="11" t="s">
        <v>217</v>
      </c>
      <c r="D89" s="11" t="s">
        <v>197</v>
      </c>
      <c r="E89" s="38" t="s">
        <v>290</v>
      </c>
      <c r="F89" s="119">
        <f>G89+H89</f>
        <v>51169.8</v>
      </c>
      <c r="G89" s="133">
        <f>G91</f>
        <v>42621</v>
      </c>
      <c r="H89" s="133">
        <f>H91</f>
        <v>8548.8</v>
      </c>
      <c r="I89" s="133">
        <f>J89+K89</f>
        <v>61635</v>
      </c>
      <c r="J89" s="133">
        <f>J91</f>
        <v>58635</v>
      </c>
      <c r="K89" s="133">
        <f>K91</f>
        <v>3000</v>
      </c>
      <c r="L89" s="120">
        <f>M89+N89</f>
        <v>53500</v>
      </c>
      <c r="M89" s="120">
        <f>M91</f>
        <v>53500</v>
      </c>
      <c r="N89" s="129"/>
      <c r="O89" s="122">
        <f>P89+Q89</f>
        <v>-8135</v>
      </c>
      <c r="P89" s="122">
        <f>M89-J89</f>
        <v>-5135</v>
      </c>
      <c r="Q89" s="122">
        <f>N89-K89</f>
        <v>-3000</v>
      </c>
      <c r="R89" s="124">
        <f>S89+T89</f>
        <v>57000</v>
      </c>
      <c r="S89" s="120">
        <f>S91</f>
        <v>57000</v>
      </c>
      <c r="T89" s="120"/>
      <c r="U89" s="124">
        <f>V89+W89</f>
        <v>60000</v>
      </c>
      <c r="V89" s="120">
        <f>V91</f>
        <v>60000</v>
      </c>
      <c r="W89" s="136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</row>
    <row r="90" spans="1:23" ht="12.75" customHeight="1">
      <c r="A90" s="14"/>
      <c r="B90" s="11"/>
      <c r="C90" s="11"/>
      <c r="D90" s="11"/>
      <c r="E90" s="22" t="s">
        <v>202</v>
      </c>
      <c r="F90" s="119"/>
      <c r="G90" s="128"/>
      <c r="H90" s="128"/>
      <c r="I90" s="128"/>
      <c r="J90" s="128"/>
      <c r="K90" s="128"/>
      <c r="L90" s="120"/>
      <c r="M90" s="129"/>
      <c r="N90" s="129"/>
      <c r="O90" s="122"/>
      <c r="P90" s="122"/>
      <c r="Q90" s="127"/>
      <c r="R90" s="123"/>
      <c r="S90" s="129"/>
      <c r="T90" s="129"/>
      <c r="U90" s="123"/>
      <c r="V90" s="129"/>
      <c r="W90" s="136"/>
    </row>
    <row r="91" spans="1:23" ht="12.75" customHeight="1">
      <c r="A91" s="14" t="s">
        <v>291</v>
      </c>
      <c r="B91" s="11" t="s">
        <v>278</v>
      </c>
      <c r="C91" s="11" t="s">
        <v>217</v>
      </c>
      <c r="D91" s="11" t="s">
        <v>200</v>
      </c>
      <c r="E91" s="22" t="s">
        <v>290</v>
      </c>
      <c r="F91" s="119">
        <f>G91+H91</f>
        <v>51169.8</v>
      </c>
      <c r="G91" s="128">
        <v>42621</v>
      </c>
      <c r="H91" s="128">
        <v>8548.8</v>
      </c>
      <c r="I91" s="128">
        <f>J91+K91</f>
        <v>61635</v>
      </c>
      <c r="J91" s="128">
        <v>58635</v>
      </c>
      <c r="K91" s="128">
        <v>3000</v>
      </c>
      <c r="L91" s="120">
        <f>M91+N91</f>
        <v>53500</v>
      </c>
      <c r="M91" s="129">
        <v>53500</v>
      </c>
      <c r="N91" s="129"/>
      <c r="O91" s="122">
        <f>P91+Q91</f>
        <v>-8135</v>
      </c>
      <c r="P91" s="122">
        <f>M91-J91</f>
        <v>-5135</v>
      </c>
      <c r="Q91" s="127">
        <f>N91-K91</f>
        <v>-3000</v>
      </c>
      <c r="R91" s="123">
        <f>S91+T91</f>
        <v>57000</v>
      </c>
      <c r="S91" s="129">
        <v>57000</v>
      </c>
      <c r="T91" s="129"/>
      <c r="U91" s="123">
        <f>V91+W91</f>
        <v>60000</v>
      </c>
      <c r="V91" s="129">
        <v>60000</v>
      </c>
      <c r="W91" s="136"/>
    </row>
    <row r="92" spans="1:23" ht="12.75" customHeight="1">
      <c r="A92" s="14" t="s">
        <v>292</v>
      </c>
      <c r="B92" s="11" t="s">
        <v>293</v>
      </c>
      <c r="C92" s="11" t="s">
        <v>197</v>
      </c>
      <c r="D92" s="11" t="s">
        <v>197</v>
      </c>
      <c r="E92" s="37" t="s">
        <v>294</v>
      </c>
      <c r="F92" s="119"/>
      <c r="G92" s="131"/>
      <c r="H92" s="131"/>
      <c r="I92" s="131"/>
      <c r="J92" s="131"/>
      <c r="K92" s="131"/>
      <c r="L92" s="120"/>
      <c r="M92" s="129"/>
      <c r="N92" s="129"/>
      <c r="O92" s="122"/>
      <c r="P92" s="122"/>
      <c r="Q92" s="127"/>
      <c r="R92" s="123"/>
      <c r="S92" s="129"/>
      <c r="T92" s="129"/>
      <c r="U92" s="123"/>
      <c r="V92" s="129"/>
      <c r="W92" s="136"/>
    </row>
    <row r="93" spans="1:23" ht="12.75" customHeight="1">
      <c r="A93" s="14"/>
      <c r="B93" s="11"/>
      <c r="C93" s="11"/>
      <c r="D93" s="11"/>
      <c r="E93" s="22" t="s">
        <v>5</v>
      </c>
      <c r="F93" s="119"/>
      <c r="G93" s="128"/>
      <c r="H93" s="128"/>
      <c r="I93" s="128"/>
      <c r="J93" s="128"/>
      <c r="K93" s="128"/>
      <c r="L93" s="120"/>
      <c r="M93" s="129"/>
      <c r="N93" s="129"/>
      <c r="O93" s="122"/>
      <c r="P93" s="122"/>
      <c r="Q93" s="127"/>
      <c r="R93" s="123"/>
      <c r="S93" s="129"/>
      <c r="T93" s="129"/>
      <c r="U93" s="123"/>
      <c r="V93" s="129"/>
      <c r="W93" s="136"/>
    </row>
    <row r="94" spans="1:255" s="6" customFormat="1" ht="28.5" customHeight="1">
      <c r="A94" s="14" t="s">
        <v>295</v>
      </c>
      <c r="B94" s="11" t="s">
        <v>293</v>
      </c>
      <c r="C94" s="11" t="s">
        <v>200</v>
      </c>
      <c r="D94" s="11" t="s">
        <v>197</v>
      </c>
      <c r="E94" s="38" t="s">
        <v>296</v>
      </c>
      <c r="F94" s="119"/>
      <c r="G94" s="133"/>
      <c r="H94" s="133"/>
      <c r="I94" s="133"/>
      <c r="J94" s="133"/>
      <c r="K94" s="133"/>
      <c r="L94" s="120"/>
      <c r="M94" s="129"/>
      <c r="N94" s="129"/>
      <c r="O94" s="122"/>
      <c r="P94" s="122"/>
      <c r="Q94" s="127"/>
      <c r="R94" s="123"/>
      <c r="S94" s="129"/>
      <c r="T94" s="129"/>
      <c r="U94" s="123"/>
      <c r="V94" s="129"/>
      <c r="W94" s="136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</row>
    <row r="95" spans="1:23" ht="12.75" customHeight="1">
      <c r="A95" s="14"/>
      <c r="B95" s="11"/>
      <c r="C95" s="11"/>
      <c r="D95" s="11"/>
      <c r="E95" s="22" t="s">
        <v>202</v>
      </c>
      <c r="F95" s="119"/>
      <c r="G95" s="128"/>
      <c r="H95" s="128"/>
      <c r="I95" s="128"/>
      <c r="J95" s="128"/>
      <c r="K95" s="128"/>
      <c r="L95" s="120"/>
      <c r="M95" s="129"/>
      <c r="N95" s="129"/>
      <c r="O95" s="122"/>
      <c r="P95" s="122"/>
      <c r="Q95" s="127"/>
      <c r="R95" s="123"/>
      <c r="S95" s="129"/>
      <c r="T95" s="129"/>
      <c r="U95" s="123"/>
      <c r="V95" s="129"/>
      <c r="W95" s="136"/>
    </row>
    <row r="96" spans="1:23" ht="12.75" customHeight="1">
      <c r="A96" s="14" t="s">
        <v>297</v>
      </c>
      <c r="B96" s="11" t="s">
        <v>293</v>
      </c>
      <c r="C96" s="11" t="s">
        <v>200</v>
      </c>
      <c r="D96" s="11" t="s">
        <v>200</v>
      </c>
      <c r="E96" s="22" t="s">
        <v>298</v>
      </c>
      <c r="F96" s="119"/>
      <c r="G96" s="128"/>
      <c r="H96" s="128"/>
      <c r="I96" s="128"/>
      <c r="J96" s="128"/>
      <c r="K96" s="128"/>
      <c r="L96" s="120"/>
      <c r="M96" s="129"/>
      <c r="N96" s="129"/>
      <c r="O96" s="122"/>
      <c r="P96" s="122"/>
      <c r="Q96" s="127"/>
      <c r="R96" s="123"/>
      <c r="S96" s="129"/>
      <c r="T96" s="129"/>
      <c r="U96" s="123"/>
      <c r="V96" s="129"/>
      <c r="W96" s="136"/>
    </row>
    <row r="97" spans="1:255" s="6" customFormat="1" ht="28.5" customHeight="1">
      <c r="A97" s="14" t="s">
        <v>299</v>
      </c>
      <c r="B97" s="11" t="s">
        <v>293</v>
      </c>
      <c r="C97" s="11" t="s">
        <v>217</v>
      </c>
      <c r="D97" s="11" t="s">
        <v>197</v>
      </c>
      <c r="E97" s="38" t="s">
        <v>300</v>
      </c>
      <c r="F97" s="119"/>
      <c r="G97" s="133"/>
      <c r="H97" s="133"/>
      <c r="I97" s="133"/>
      <c r="J97" s="133"/>
      <c r="K97" s="133"/>
      <c r="L97" s="120"/>
      <c r="M97" s="129"/>
      <c r="N97" s="129"/>
      <c r="O97" s="122"/>
      <c r="P97" s="122"/>
      <c r="Q97" s="127"/>
      <c r="R97" s="123"/>
      <c r="S97" s="129"/>
      <c r="T97" s="129"/>
      <c r="U97" s="123"/>
      <c r="V97" s="129"/>
      <c r="W97" s="136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  <c r="IU97" s="7"/>
    </row>
    <row r="98" spans="1:23" ht="12.75" customHeight="1">
      <c r="A98" s="14"/>
      <c r="B98" s="11"/>
      <c r="C98" s="11"/>
      <c r="D98" s="11"/>
      <c r="E98" s="22" t="s">
        <v>202</v>
      </c>
      <c r="F98" s="119"/>
      <c r="G98" s="128"/>
      <c r="H98" s="128"/>
      <c r="I98" s="128"/>
      <c r="J98" s="128"/>
      <c r="K98" s="128"/>
      <c r="L98" s="120"/>
      <c r="M98" s="129"/>
      <c r="N98" s="129"/>
      <c r="O98" s="124"/>
      <c r="P98" s="122"/>
      <c r="Q98" s="127"/>
      <c r="R98" s="123"/>
      <c r="S98" s="129"/>
      <c r="T98" s="129"/>
      <c r="U98" s="123"/>
      <c r="V98" s="129"/>
      <c r="W98" s="136"/>
    </row>
    <row r="99" spans="1:23" ht="12.75" customHeight="1">
      <c r="A99" s="14" t="s">
        <v>301</v>
      </c>
      <c r="B99" s="11" t="s">
        <v>293</v>
      </c>
      <c r="C99" s="11" t="s">
        <v>217</v>
      </c>
      <c r="D99" s="11" t="s">
        <v>200</v>
      </c>
      <c r="E99" s="22" t="s">
        <v>302</v>
      </c>
      <c r="F99" s="119"/>
      <c r="G99" s="128"/>
      <c r="H99" s="128"/>
      <c r="I99" s="128"/>
      <c r="J99" s="128"/>
      <c r="K99" s="128"/>
      <c r="L99" s="120"/>
      <c r="M99" s="129"/>
      <c r="N99" s="129"/>
      <c r="O99" s="124"/>
      <c r="P99" s="122"/>
      <c r="Q99" s="122"/>
      <c r="R99" s="124"/>
      <c r="S99" s="120"/>
      <c r="T99" s="120"/>
      <c r="U99" s="124"/>
      <c r="V99" s="120"/>
      <c r="W99" s="135"/>
    </row>
    <row r="100" spans="1:23" ht="12.75" customHeight="1">
      <c r="A100" s="14" t="s">
        <v>303</v>
      </c>
      <c r="B100" s="11" t="s">
        <v>304</v>
      </c>
      <c r="C100" s="11" t="s">
        <v>197</v>
      </c>
      <c r="D100" s="11" t="s">
        <v>197</v>
      </c>
      <c r="E100" s="37" t="s">
        <v>305</v>
      </c>
      <c r="F100" s="119">
        <f>G100+H100</f>
        <v>226487.11190000002</v>
      </c>
      <c r="G100" s="131">
        <f>G105</f>
        <v>53738.100099999996</v>
      </c>
      <c r="H100" s="131">
        <f>H119</f>
        <v>172749.0118</v>
      </c>
      <c r="I100" s="131">
        <f>J100+K100</f>
        <v>339410</v>
      </c>
      <c r="J100" s="131">
        <f>J105</f>
        <v>128652</v>
      </c>
      <c r="K100" s="131">
        <f>K117</f>
        <v>210758</v>
      </c>
      <c r="L100" s="120">
        <f>M100+N100</f>
        <v>1167500</v>
      </c>
      <c r="M100" s="120">
        <f>M105</f>
        <v>132500</v>
      </c>
      <c r="N100" s="120">
        <f>N117</f>
        <v>1035000</v>
      </c>
      <c r="O100" s="124">
        <f>P100+Q100</f>
        <v>828090</v>
      </c>
      <c r="P100" s="122">
        <f>M100-J100</f>
        <v>3848</v>
      </c>
      <c r="Q100" s="122">
        <f>N100-K100</f>
        <v>824242</v>
      </c>
      <c r="R100" s="124">
        <f>S100+T100</f>
        <v>528000</v>
      </c>
      <c r="S100" s="120">
        <f>S105</f>
        <v>138000</v>
      </c>
      <c r="T100" s="120">
        <f>T117</f>
        <v>390000</v>
      </c>
      <c r="U100" s="124">
        <f>V100+W100</f>
        <v>190000</v>
      </c>
      <c r="V100" s="120">
        <f>V105</f>
        <v>145000</v>
      </c>
      <c r="W100" s="135">
        <f>W117</f>
        <v>45000</v>
      </c>
    </row>
    <row r="101" spans="1:23" ht="12.75" customHeight="1">
      <c r="A101" s="14"/>
      <c r="B101" s="11"/>
      <c r="C101" s="11"/>
      <c r="D101" s="11"/>
      <c r="E101" s="22" t="s">
        <v>5</v>
      </c>
      <c r="F101" s="119"/>
      <c r="G101" s="128"/>
      <c r="H101" s="128"/>
      <c r="I101" s="128"/>
      <c r="J101" s="128"/>
      <c r="K101" s="128"/>
      <c r="L101" s="120"/>
      <c r="M101" s="129"/>
      <c r="N101" s="129"/>
      <c r="O101" s="124"/>
      <c r="P101" s="122"/>
      <c r="Q101" s="127"/>
      <c r="R101" s="123"/>
      <c r="S101" s="129"/>
      <c r="T101" s="129"/>
      <c r="U101" s="123"/>
      <c r="V101" s="129"/>
      <c r="W101" s="136"/>
    </row>
    <row r="102" spans="1:255" s="6" customFormat="1" ht="28.5" customHeight="1">
      <c r="A102" s="14" t="s">
        <v>306</v>
      </c>
      <c r="B102" s="11" t="s">
        <v>304</v>
      </c>
      <c r="C102" s="11" t="s">
        <v>200</v>
      </c>
      <c r="D102" s="11" t="s">
        <v>197</v>
      </c>
      <c r="E102" s="38" t="s">
        <v>307</v>
      </c>
      <c r="F102" s="119"/>
      <c r="G102" s="133"/>
      <c r="H102" s="133"/>
      <c r="I102" s="133"/>
      <c r="J102" s="133"/>
      <c r="K102" s="133"/>
      <c r="L102" s="120"/>
      <c r="M102" s="129"/>
      <c r="N102" s="129"/>
      <c r="O102" s="124"/>
      <c r="P102" s="122"/>
      <c r="Q102" s="127"/>
      <c r="R102" s="123"/>
      <c r="S102" s="129"/>
      <c r="T102" s="129"/>
      <c r="U102" s="123"/>
      <c r="V102" s="129"/>
      <c r="W102" s="136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  <c r="IS102" s="7"/>
      <c r="IT102" s="7"/>
      <c r="IU102" s="7"/>
    </row>
    <row r="103" spans="1:23" ht="12.75" customHeight="1">
      <c r="A103" s="14"/>
      <c r="B103" s="11"/>
      <c r="C103" s="11"/>
      <c r="D103" s="11"/>
      <c r="E103" s="22" t="s">
        <v>202</v>
      </c>
      <c r="F103" s="119"/>
      <c r="G103" s="128"/>
      <c r="H103" s="128"/>
      <c r="I103" s="128"/>
      <c r="J103" s="128"/>
      <c r="K103" s="128"/>
      <c r="L103" s="120"/>
      <c r="M103" s="129"/>
      <c r="N103" s="129"/>
      <c r="O103" s="124"/>
      <c r="P103" s="122"/>
      <c r="Q103" s="127"/>
      <c r="R103" s="123"/>
      <c r="S103" s="129"/>
      <c r="T103" s="129"/>
      <c r="U103" s="123"/>
      <c r="V103" s="129"/>
      <c r="W103" s="136"/>
    </row>
    <row r="104" spans="1:23" ht="12.75" customHeight="1">
      <c r="A104" s="14" t="s">
        <v>308</v>
      </c>
      <c r="B104" s="11" t="s">
        <v>304</v>
      </c>
      <c r="C104" s="11" t="s">
        <v>200</v>
      </c>
      <c r="D104" s="11" t="s">
        <v>200</v>
      </c>
      <c r="E104" s="22" t="s">
        <v>307</v>
      </c>
      <c r="F104" s="119"/>
      <c r="G104" s="128"/>
      <c r="H104" s="128"/>
      <c r="I104" s="128"/>
      <c r="J104" s="128"/>
      <c r="K104" s="128"/>
      <c r="L104" s="120"/>
      <c r="M104" s="129"/>
      <c r="N104" s="129"/>
      <c r="O104" s="124"/>
      <c r="P104" s="122"/>
      <c r="Q104" s="127"/>
      <c r="R104" s="123"/>
      <c r="S104" s="129"/>
      <c r="T104" s="129"/>
      <c r="U104" s="123"/>
      <c r="V104" s="129"/>
      <c r="W104" s="136"/>
    </row>
    <row r="105" spans="1:255" s="6" customFormat="1" ht="28.5" customHeight="1">
      <c r="A105" s="14" t="s">
        <v>309</v>
      </c>
      <c r="B105" s="11" t="s">
        <v>304</v>
      </c>
      <c r="C105" s="11" t="s">
        <v>224</v>
      </c>
      <c r="D105" s="11" t="s">
        <v>197</v>
      </c>
      <c r="E105" s="38" t="s">
        <v>310</v>
      </c>
      <c r="F105" s="119">
        <f>G105+H105</f>
        <v>53738.100099999996</v>
      </c>
      <c r="G105" s="133">
        <f>G107+G109+G110</f>
        <v>53738.100099999996</v>
      </c>
      <c r="H105" s="133"/>
      <c r="I105" s="133">
        <f>J105+K105</f>
        <v>128652</v>
      </c>
      <c r="J105" s="133">
        <f>J107+J109+J110</f>
        <v>128652</v>
      </c>
      <c r="K105" s="133"/>
      <c r="L105" s="120">
        <f>M105+N105</f>
        <v>132500</v>
      </c>
      <c r="M105" s="121">
        <f>M107+M109+M110</f>
        <v>132500</v>
      </c>
      <c r="N105" s="129"/>
      <c r="O105" s="124">
        <f>P105+Q105</f>
        <v>3848</v>
      </c>
      <c r="P105" s="122">
        <f>M105-J105</f>
        <v>3848</v>
      </c>
      <c r="Q105" s="127"/>
      <c r="R105" s="123">
        <f>S105+T105</f>
        <v>138000</v>
      </c>
      <c r="S105" s="120">
        <f>S107+S109+S110</f>
        <v>138000</v>
      </c>
      <c r="T105" s="129"/>
      <c r="U105" s="123">
        <f>V105+W105</f>
        <v>145000</v>
      </c>
      <c r="V105" s="120">
        <f>V107+V109+V110</f>
        <v>145000</v>
      </c>
      <c r="W105" s="136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</row>
    <row r="106" spans="1:23" ht="12.75" customHeight="1">
      <c r="A106" s="14"/>
      <c r="B106" s="11"/>
      <c r="C106" s="11"/>
      <c r="D106" s="11"/>
      <c r="E106" s="22" t="s">
        <v>202</v>
      </c>
      <c r="F106" s="119"/>
      <c r="G106" s="128"/>
      <c r="H106" s="128"/>
      <c r="I106" s="133"/>
      <c r="J106" s="128"/>
      <c r="K106" s="128"/>
      <c r="L106" s="120"/>
      <c r="M106" s="129"/>
      <c r="N106" s="129"/>
      <c r="O106" s="124"/>
      <c r="P106" s="122"/>
      <c r="Q106" s="127"/>
      <c r="R106" s="123"/>
      <c r="S106" s="129"/>
      <c r="T106" s="129"/>
      <c r="U106" s="123"/>
      <c r="V106" s="129"/>
      <c r="W106" s="136"/>
    </row>
    <row r="107" spans="1:23" ht="12.75" customHeight="1">
      <c r="A107" s="14" t="s">
        <v>311</v>
      </c>
      <c r="B107" s="11" t="s">
        <v>304</v>
      </c>
      <c r="C107" s="11" t="s">
        <v>224</v>
      </c>
      <c r="D107" s="11" t="s">
        <v>200</v>
      </c>
      <c r="E107" s="22" t="s">
        <v>312</v>
      </c>
      <c r="F107" s="119">
        <f>G107+H107</f>
        <v>13815</v>
      </c>
      <c r="G107" s="128">
        <v>13815</v>
      </c>
      <c r="H107" s="128"/>
      <c r="I107" s="133">
        <f>J107+K107</f>
        <v>19312</v>
      </c>
      <c r="J107" s="128">
        <v>19312</v>
      </c>
      <c r="K107" s="128"/>
      <c r="L107" s="120">
        <f>M107+N107</f>
        <v>20500</v>
      </c>
      <c r="M107" s="129">
        <v>20500</v>
      </c>
      <c r="N107" s="129"/>
      <c r="O107" s="124">
        <f>P107+Q107</f>
        <v>1188</v>
      </c>
      <c r="P107" s="122">
        <f>M107-J107</f>
        <v>1188</v>
      </c>
      <c r="Q107" s="127"/>
      <c r="R107" s="123">
        <f>S107+T107</f>
        <v>22000</v>
      </c>
      <c r="S107" s="129">
        <v>22000</v>
      </c>
      <c r="T107" s="129"/>
      <c r="U107" s="123">
        <f>V107+W107</f>
        <v>24000</v>
      </c>
      <c r="V107" s="129">
        <v>24000</v>
      </c>
      <c r="W107" s="136"/>
    </row>
    <row r="108" spans="1:23" ht="12.75" customHeight="1">
      <c r="A108" s="14" t="s">
        <v>313</v>
      </c>
      <c r="B108" s="11" t="s">
        <v>304</v>
      </c>
      <c r="C108" s="11" t="s">
        <v>224</v>
      </c>
      <c r="D108" s="11" t="s">
        <v>224</v>
      </c>
      <c r="E108" s="22" t="s">
        <v>314</v>
      </c>
      <c r="F108" s="119"/>
      <c r="G108" s="128"/>
      <c r="H108" s="128"/>
      <c r="I108" s="133"/>
      <c r="J108" s="128"/>
      <c r="K108" s="128"/>
      <c r="L108" s="120"/>
      <c r="M108" s="129"/>
      <c r="N108" s="129"/>
      <c r="O108" s="124"/>
      <c r="P108" s="122"/>
      <c r="Q108" s="127"/>
      <c r="R108" s="123"/>
      <c r="S108" s="129"/>
      <c r="T108" s="129"/>
      <c r="U108" s="123"/>
      <c r="V108" s="129"/>
      <c r="W108" s="136"/>
    </row>
    <row r="109" spans="1:23" ht="12.75" customHeight="1">
      <c r="A109" s="14" t="s">
        <v>315</v>
      </c>
      <c r="B109" s="11" t="s">
        <v>304</v>
      </c>
      <c r="C109" s="11" t="s">
        <v>224</v>
      </c>
      <c r="D109" s="11" t="s">
        <v>206</v>
      </c>
      <c r="E109" s="22" t="s">
        <v>316</v>
      </c>
      <c r="F109" s="119">
        <f>G109+H109</f>
        <v>35074</v>
      </c>
      <c r="G109" s="128">
        <v>35074</v>
      </c>
      <c r="H109" s="128"/>
      <c r="I109" s="133">
        <f>J109+K109</f>
        <v>85340</v>
      </c>
      <c r="J109" s="128">
        <v>85340</v>
      </c>
      <c r="K109" s="128"/>
      <c r="L109" s="120">
        <f>M109+N109</f>
        <v>87000</v>
      </c>
      <c r="M109" s="129">
        <v>87000</v>
      </c>
      <c r="N109" s="129"/>
      <c r="O109" s="124">
        <f>P109+Q109</f>
        <v>1660</v>
      </c>
      <c r="P109" s="122">
        <f>M109-J109</f>
        <v>1660</v>
      </c>
      <c r="Q109" s="127"/>
      <c r="R109" s="123">
        <f>S109+T109</f>
        <v>89000</v>
      </c>
      <c r="S109" s="129">
        <v>89000</v>
      </c>
      <c r="T109" s="129"/>
      <c r="U109" s="123">
        <f>V109+W109</f>
        <v>91000</v>
      </c>
      <c r="V109" s="129">
        <v>91000</v>
      </c>
      <c r="W109" s="136"/>
    </row>
    <row r="110" spans="1:23" ht="12.75" customHeight="1">
      <c r="A110" s="14" t="s">
        <v>317</v>
      </c>
      <c r="B110" s="11" t="s">
        <v>304</v>
      </c>
      <c r="C110" s="11" t="s">
        <v>224</v>
      </c>
      <c r="D110" s="11" t="s">
        <v>240</v>
      </c>
      <c r="E110" s="22" t="s">
        <v>318</v>
      </c>
      <c r="F110" s="119">
        <f>G110+H110</f>
        <v>4849.1001</v>
      </c>
      <c r="G110" s="128">
        <v>4849.1001</v>
      </c>
      <c r="H110" s="128"/>
      <c r="I110" s="133">
        <f>J110+K110</f>
        <v>24000</v>
      </c>
      <c r="J110" s="128">
        <v>24000</v>
      </c>
      <c r="K110" s="128"/>
      <c r="L110" s="120">
        <f>M110+N110</f>
        <v>25000</v>
      </c>
      <c r="M110" s="129">
        <v>25000</v>
      </c>
      <c r="N110" s="129"/>
      <c r="O110" s="124">
        <f>P110+Q110</f>
        <v>1000</v>
      </c>
      <c r="P110" s="122">
        <f>M110-J110</f>
        <v>1000</v>
      </c>
      <c r="Q110" s="127"/>
      <c r="R110" s="123">
        <f>S110+T110</f>
        <v>27000</v>
      </c>
      <c r="S110" s="129">
        <v>27000</v>
      </c>
      <c r="T110" s="129"/>
      <c r="U110" s="123">
        <f>V110+W110</f>
        <v>30000</v>
      </c>
      <c r="V110" s="129">
        <v>30000</v>
      </c>
      <c r="W110" s="136"/>
    </row>
    <row r="111" spans="1:23" ht="12.75" customHeight="1">
      <c r="A111" s="14" t="s">
        <v>319</v>
      </c>
      <c r="B111" s="11" t="s">
        <v>304</v>
      </c>
      <c r="C111" s="11" t="s">
        <v>224</v>
      </c>
      <c r="D111" s="11" t="s">
        <v>213</v>
      </c>
      <c r="E111" s="22" t="s">
        <v>320</v>
      </c>
      <c r="F111" s="119"/>
      <c r="G111" s="128"/>
      <c r="H111" s="128"/>
      <c r="I111" s="133"/>
      <c r="J111" s="128"/>
      <c r="K111" s="128"/>
      <c r="L111" s="120"/>
      <c r="M111" s="129"/>
      <c r="N111" s="129"/>
      <c r="O111" s="124"/>
      <c r="P111" s="122"/>
      <c r="Q111" s="127"/>
      <c r="R111" s="123"/>
      <c r="S111" s="129"/>
      <c r="T111" s="129"/>
      <c r="U111" s="123"/>
      <c r="V111" s="129"/>
      <c r="W111" s="136"/>
    </row>
    <row r="112" spans="1:23" ht="12.75" customHeight="1">
      <c r="A112" s="14" t="s">
        <v>321</v>
      </c>
      <c r="B112" s="11" t="s">
        <v>304</v>
      </c>
      <c r="C112" s="11" t="s">
        <v>224</v>
      </c>
      <c r="D112" s="11" t="s">
        <v>253</v>
      </c>
      <c r="E112" s="22" t="s">
        <v>322</v>
      </c>
      <c r="F112" s="119"/>
      <c r="G112" s="128"/>
      <c r="H112" s="128"/>
      <c r="I112" s="133"/>
      <c r="J112" s="128"/>
      <c r="K112" s="128"/>
      <c r="L112" s="120"/>
      <c r="M112" s="129"/>
      <c r="N112" s="129"/>
      <c r="O112" s="124"/>
      <c r="P112" s="122"/>
      <c r="Q112" s="127"/>
      <c r="R112" s="123"/>
      <c r="S112" s="129"/>
      <c r="T112" s="129"/>
      <c r="U112" s="123"/>
      <c r="V112" s="129"/>
      <c r="W112" s="136"/>
    </row>
    <row r="113" spans="1:255" s="6" customFormat="1" ht="28.5" customHeight="1">
      <c r="A113" s="14" t="s">
        <v>323</v>
      </c>
      <c r="B113" s="11" t="s">
        <v>304</v>
      </c>
      <c r="C113" s="11" t="s">
        <v>240</v>
      </c>
      <c r="D113" s="11" t="s">
        <v>197</v>
      </c>
      <c r="E113" s="38" t="s">
        <v>324</v>
      </c>
      <c r="F113" s="119"/>
      <c r="G113" s="133"/>
      <c r="H113" s="133"/>
      <c r="I113" s="133"/>
      <c r="J113" s="133"/>
      <c r="K113" s="133"/>
      <c r="L113" s="120"/>
      <c r="M113" s="129"/>
      <c r="N113" s="129"/>
      <c r="O113" s="124"/>
      <c r="P113" s="122"/>
      <c r="Q113" s="127"/>
      <c r="R113" s="123"/>
      <c r="S113" s="129"/>
      <c r="T113" s="129"/>
      <c r="U113" s="123"/>
      <c r="V113" s="129"/>
      <c r="W113" s="136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  <c r="IS113" s="7"/>
      <c r="IT113" s="7"/>
      <c r="IU113" s="7"/>
    </row>
    <row r="114" spans="1:23" ht="12.75" customHeight="1">
      <c r="A114" s="14"/>
      <c r="B114" s="11"/>
      <c r="C114" s="11"/>
      <c r="D114" s="11"/>
      <c r="E114" s="22" t="s">
        <v>202</v>
      </c>
      <c r="F114" s="119"/>
      <c r="G114" s="128"/>
      <c r="H114" s="128"/>
      <c r="I114" s="133"/>
      <c r="J114" s="128"/>
      <c r="K114" s="128"/>
      <c r="L114" s="120"/>
      <c r="M114" s="129"/>
      <c r="N114" s="129"/>
      <c r="O114" s="124"/>
      <c r="P114" s="122"/>
      <c r="Q114" s="127"/>
      <c r="R114" s="123"/>
      <c r="S114" s="129"/>
      <c r="T114" s="129"/>
      <c r="U114" s="123"/>
      <c r="V114" s="129"/>
      <c r="W114" s="136"/>
    </row>
    <row r="115" spans="1:23" ht="12.75" customHeight="1">
      <c r="A115" s="14" t="s">
        <v>325</v>
      </c>
      <c r="B115" s="11" t="s">
        <v>304</v>
      </c>
      <c r="C115" s="11" t="s">
        <v>240</v>
      </c>
      <c r="D115" s="11" t="s">
        <v>200</v>
      </c>
      <c r="E115" s="22" t="s">
        <v>326</v>
      </c>
      <c r="F115" s="119"/>
      <c r="G115" s="128"/>
      <c r="H115" s="128"/>
      <c r="I115" s="133"/>
      <c r="J115" s="128"/>
      <c r="K115" s="128"/>
      <c r="L115" s="120"/>
      <c r="M115" s="129"/>
      <c r="N115" s="129"/>
      <c r="O115" s="124"/>
      <c r="P115" s="122"/>
      <c r="Q115" s="127"/>
      <c r="R115" s="123"/>
      <c r="S115" s="129"/>
      <c r="T115" s="129"/>
      <c r="U115" s="123"/>
      <c r="V115" s="129"/>
      <c r="W115" s="136"/>
    </row>
    <row r="116" spans="1:23" ht="12.75" customHeight="1">
      <c r="A116" s="14" t="s">
        <v>327</v>
      </c>
      <c r="B116" s="11" t="s">
        <v>304</v>
      </c>
      <c r="C116" s="11" t="s">
        <v>240</v>
      </c>
      <c r="D116" s="11" t="s">
        <v>206</v>
      </c>
      <c r="E116" s="22" t="s">
        <v>328</v>
      </c>
      <c r="F116" s="119"/>
      <c r="G116" s="128"/>
      <c r="H116" s="128"/>
      <c r="I116" s="133"/>
      <c r="J116" s="128"/>
      <c r="K116" s="128"/>
      <c r="L116" s="120"/>
      <c r="M116" s="129"/>
      <c r="N116" s="129"/>
      <c r="O116" s="124"/>
      <c r="P116" s="122"/>
      <c r="Q116" s="127"/>
      <c r="R116" s="123"/>
      <c r="S116" s="129"/>
      <c r="T116" s="129"/>
      <c r="U116" s="123"/>
      <c r="V116" s="129"/>
      <c r="W116" s="136"/>
    </row>
    <row r="117" spans="1:23" ht="12.75" customHeight="1">
      <c r="A117" s="14">
        <v>2860</v>
      </c>
      <c r="B117" s="11" t="s">
        <v>304</v>
      </c>
      <c r="C117" s="11">
        <v>6</v>
      </c>
      <c r="D117" s="11">
        <v>0</v>
      </c>
      <c r="E117" s="38" t="s">
        <v>626</v>
      </c>
      <c r="F117" s="119">
        <f>G117+H117</f>
        <v>172749.0118</v>
      </c>
      <c r="G117" s="128"/>
      <c r="H117" s="142">
        <f>H119</f>
        <v>172749.0118</v>
      </c>
      <c r="I117" s="133">
        <f>J117+K117</f>
        <v>210758</v>
      </c>
      <c r="J117" s="128"/>
      <c r="K117" s="133">
        <v>210758</v>
      </c>
      <c r="L117" s="120"/>
      <c r="M117" s="129"/>
      <c r="N117" s="120">
        <f>N119</f>
        <v>1035000</v>
      </c>
      <c r="O117" s="124"/>
      <c r="P117" s="122"/>
      <c r="Q117" s="122">
        <f>N117-K117</f>
        <v>824242</v>
      </c>
      <c r="R117" s="123"/>
      <c r="S117" s="129"/>
      <c r="T117" s="120">
        <f>T119</f>
        <v>390000</v>
      </c>
      <c r="U117" s="123"/>
      <c r="V117" s="129"/>
      <c r="W117" s="135">
        <f>W119</f>
        <v>45000</v>
      </c>
    </row>
    <row r="118" spans="1:23" ht="12.75" customHeight="1">
      <c r="A118" s="14"/>
      <c r="B118" s="11"/>
      <c r="C118" s="11"/>
      <c r="D118" s="11"/>
      <c r="E118" s="22" t="s">
        <v>202</v>
      </c>
      <c r="F118" s="119"/>
      <c r="G118" s="128"/>
      <c r="H118" s="128"/>
      <c r="I118" s="133"/>
      <c r="J118" s="128"/>
      <c r="K118" s="128"/>
      <c r="L118" s="120"/>
      <c r="M118" s="129"/>
      <c r="N118" s="129"/>
      <c r="O118" s="124"/>
      <c r="P118" s="122"/>
      <c r="Q118" s="127"/>
      <c r="R118" s="123"/>
      <c r="S118" s="129"/>
      <c r="T118" s="129"/>
      <c r="U118" s="123"/>
      <c r="V118" s="129"/>
      <c r="W118" s="136"/>
    </row>
    <row r="119" spans="1:23" ht="12.75" customHeight="1">
      <c r="A119" s="14">
        <v>2861</v>
      </c>
      <c r="B119" s="11" t="s">
        <v>304</v>
      </c>
      <c r="C119" s="11">
        <v>6</v>
      </c>
      <c r="D119" s="11">
        <v>1</v>
      </c>
      <c r="E119" s="22" t="s">
        <v>626</v>
      </c>
      <c r="F119" s="119">
        <f>G119+H119</f>
        <v>172749.0118</v>
      </c>
      <c r="G119" s="128"/>
      <c r="H119" s="128">
        <v>172749.0118</v>
      </c>
      <c r="I119" s="133">
        <f>J119+K119</f>
        <v>210758</v>
      </c>
      <c r="J119" s="128"/>
      <c r="K119" s="128">
        <v>210758</v>
      </c>
      <c r="L119" s="120"/>
      <c r="M119" s="129"/>
      <c r="N119" s="129">
        <v>1035000</v>
      </c>
      <c r="O119" s="124"/>
      <c r="P119" s="122"/>
      <c r="Q119" s="127">
        <f>N119-K119</f>
        <v>824242</v>
      </c>
      <c r="R119" s="123"/>
      <c r="S119" s="129"/>
      <c r="T119" s="129">
        <v>390000</v>
      </c>
      <c r="U119" s="123"/>
      <c r="V119" s="129"/>
      <c r="W119" s="136">
        <v>45000</v>
      </c>
    </row>
    <row r="120" spans="1:23" ht="11.25" customHeight="1">
      <c r="A120" s="14">
        <v>2900</v>
      </c>
      <c r="B120" s="11" t="s">
        <v>330</v>
      </c>
      <c r="C120" s="11">
        <v>0</v>
      </c>
      <c r="D120" s="11">
        <v>0</v>
      </c>
      <c r="E120" s="85" t="s">
        <v>629</v>
      </c>
      <c r="F120" s="119">
        <f>G120+H120</f>
        <v>335637.2</v>
      </c>
      <c r="G120" s="131">
        <f>G122+G126+G130+G133</f>
        <v>335637.2</v>
      </c>
      <c r="H120" s="131"/>
      <c r="I120" s="133">
        <f>J120+K120</f>
        <v>741605</v>
      </c>
      <c r="J120" s="131">
        <f>J122+J126+J130+J133</f>
        <v>741605</v>
      </c>
      <c r="K120" s="131"/>
      <c r="L120" s="120">
        <f>M120+N120</f>
        <v>746605</v>
      </c>
      <c r="M120" s="120">
        <f>M122+M126+M130+M133</f>
        <v>746605</v>
      </c>
      <c r="N120" s="129"/>
      <c r="O120" s="124">
        <f>P120+Q120</f>
        <v>5000</v>
      </c>
      <c r="P120" s="122">
        <f>M120-J120</f>
        <v>5000</v>
      </c>
      <c r="Q120" s="127"/>
      <c r="R120" s="124">
        <f>S120+T120</f>
        <v>759850</v>
      </c>
      <c r="S120" s="120">
        <f>S122+S126+S130+S133</f>
        <v>759850</v>
      </c>
      <c r="T120" s="120"/>
      <c r="U120" s="124">
        <f>V120+W120</f>
        <v>806650</v>
      </c>
      <c r="V120" s="120">
        <f>V122+V126+V130+V133</f>
        <v>806650</v>
      </c>
      <c r="W120" s="136"/>
    </row>
    <row r="121" spans="1:23" ht="11.25" customHeight="1">
      <c r="A121" s="14"/>
      <c r="B121" s="11"/>
      <c r="C121" s="11"/>
      <c r="D121" s="11"/>
      <c r="E121" s="22" t="s">
        <v>202</v>
      </c>
      <c r="F121" s="119"/>
      <c r="G121" s="131"/>
      <c r="H121" s="131"/>
      <c r="I121" s="133"/>
      <c r="J121" s="131"/>
      <c r="K121" s="131"/>
      <c r="L121" s="120"/>
      <c r="M121" s="129"/>
      <c r="N121" s="129"/>
      <c r="O121" s="124"/>
      <c r="P121" s="122"/>
      <c r="Q121" s="127"/>
      <c r="R121" s="123"/>
      <c r="S121" s="129"/>
      <c r="T121" s="129"/>
      <c r="U121" s="123"/>
      <c r="V121" s="129"/>
      <c r="W121" s="136"/>
    </row>
    <row r="122" spans="1:255" s="6" customFormat="1" ht="28.5" customHeight="1">
      <c r="A122" s="14" t="s">
        <v>332</v>
      </c>
      <c r="B122" s="11">
        <v>9</v>
      </c>
      <c r="C122" s="11" t="s">
        <v>200</v>
      </c>
      <c r="D122" s="11" t="s">
        <v>197</v>
      </c>
      <c r="E122" s="38" t="s">
        <v>333</v>
      </c>
      <c r="F122" s="119">
        <f>G122+H122</f>
        <v>214025</v>
      </c>
      <c r="G122" s="133">
        <f>G124</f>
        <v>214025</v>
      </c>
      <c r="H122" s="133"/>
      <c r="I122" s="133"/>
      <c r="J122" s="133">
        <f>J124</f>
        <v>497483</v>
      </c>
      <c r="K122" s="133"/>
      <c r="L122" s="120">
        <f>M122+N122</f>
        <v>502483</v>
      </c>
      <c r="M122" s="120">
        <f>M124</f>
        <v>502483</v>
      </c>
      <c r="N122" s="129"/>
      <c r="O122" s="124">
        <f>P122+Q122</f>
        <v>5000</v>
      </c>
      <c r="P122" s="122">
        <f>M122-J122</f>
        <v>5000</v>
      </c>
      <c r="Q122" s="127"/>
      <c r="R122" s="124">
        <f>S122+T122</f>
        <v>512000</v>
      </c>
      <c r="S122" s="120">
        <f>S124</f>
        <v>512000</v>
      </c>
      <c r="T122" s="120"/>
      <c r="U122" s="124">
        <f>V122+W122</f>
        <v>537600</v>
      </c>
      <c r="V122" s="120">
        <f>V124</f>
        <v>537600</v>
      </c>
      <c r="W122" s="136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7"/>
      <c r="IS122" s="7"/>
      <c r="IT122" s="7"/>
      <c r="IU122" s="7"/>
    </row>
    <row r="123" spans="1:23" ht="12.75" customHeight="1">
      <c r="A123" s="14"/>
      <c r="B123" s="11"/>
      <c r="C123" s="11"/>
      <c r="D123" s="11"/>
      <c r="E123" s="22" t="s">
        <v>202</v>
      </c>
      <c r="F123" s="119"/>
      <c r="G123" s="128"/>
      <c r="H123" s="128"/>
      <c r="I123" s="133"/>
      <c r="J123" s="128"/>
      <c r="K123" s="128"/>
      <c r="L123" s="120"/>
      <c r="M123" s="129"/>
      <c r="N123" s="129"/>
      <c r="O123" s="124"/>
      <c r="P123" s="122"/>
      <c r="Q123" s="127"/>
      <c r="R123" s="123"/>
      <c r="S123" s="129"/>
      <c r="T123" s="129"/>
      <c r="U123" s="123"/>
      <c r="V123" s="129"/>
      <c r="W123" s="136"/>
    </row>
    <row r="124" spans="1:23" ht="12.75" customHeight="1">
      <c r="A124" s="14" t="s">
        <v>334</v>
      </c>
      <c r="B124" s="11" t="s">
        <v>330</v>
      </c>
      <c r="C124" s="11" t="s">
        <v>200</v>
      </c>
      <c r="D124" s="11" t="s">
        <v>200</v>
      </c>
      <c r="E124" s="22" t="s">
        <v>335</v>
      </c>
      <c r="F124" s="119">
        <f>G124+H124</f>
        <v>214025</v>
      </c>
      <c r="G124" s="128">
        <v>214025</v>
      </c>
      <c r="H124" s="128"/>
      <c r="I124" s="133">
        <f>J124+K124</f>
        <v>497483</v>
      </c>
      <c r="J124" s="128">
        <v>497483</v>
      </c>
      <c r="K124" s="128"/>
      <c r="L124" s="120">
        <f>M124+N124</f>
        <v>502483</v>
      </c>
      <c r="M124" s="129">
        <v>502483</v>
      </c>
      <c r="N124" s="129"/>
      <c r="O124" s="124">
        <f>P124+Q124</f>
        <v>5000</v>
      </c>
      <c r="P124" s="122">
        <f>M124-J124</f>
        <v>5000</v>
      </c>
      <c r="Q124" s="127"/>
      <c r="R124" s="123">
        <f>S124+T124</f>
        <v>512000</v>
      </c>
      <c r="S124" s="129">
        <v>512000</v>
      </c>
      <c r="T124" s="129"/>
      <c r="U124" s="123">
        <f>V124+W124</f>
        <v>537600</v>
      </c>
      <c r="V124" s="129">
        <v>537600</v>
      </c>
      <c r="W124" s="136"/>
    </row>
    <row r="125" spans="1:23" ht="12.75" customHeight="1">
      <c r="A125" s="14" t="s">
        <v>336</v>
      </c>
      <c r="B125" s="11" t="s">
        <v>330</v>
      </c>
      <c r="C125" s="11" t="s">
        <v>200</v>
      </c>
      <c r="D125" s="11" t="s">
        <v>224</v>
      </c>
      <c r="E125" s="22" t="s">
        <v>337</v>
      </c>
      <c r="F125" s="119"/>
      <c r="G125" s="128"/>
      <c r="H125" s="128"/>
      <c r="I125" s="133"/>
      <c r="J125" s="128"/>
      <c r="K125" s="128"/>
      <c r="L125" s="120"/>
      <c r="M125" s="129"/>
      <c r="N125" s="129"/>
      <c r="O125" s="124"/>
      <c r="P125" s="122"/>
      <c r="Q125" s="127"/>
      <c r="R125" s="123"/>
      <c r="S125" s="129"/>
      <c r="T125" s="129"/>
      <c r="U125" s="123"/>
      <c r="V125" s="129"/>
      <c r="W125" s="136"/>
    </row>
    <row r="126" spans="1:255" s="6" customFormat="1" ht="28.5" customHeight="1">
      <c r="A126" s="14" t="s">
        <v>338</v>
      </c>
      <c r="B126" s="11" t="s">
        <v>330</v>
      </c>
      <c r="C126" s="11" t="s">
        <v>224</v>
      </c>
      <c r="D126" s="11" t="s">
        <v>197</v>
      </c>
      <c r="E126" s="38" t="s">
        <v>339</v>
      </c>
      <c r="F126" s="119">
        <f>G126+H126</f>
        <v>1350</v>
      </c>
      <c r="G126" s="133">
        <f>G128</f>
        <v>1350</v>
      </c>
      <c r="H126" s="133"/>
      <c r="I126" s="133">
        <f>J126+K126</f>
        <v>1350</v>
      </c>
      <c r="J126" s="133">
        <f>J128</f>
        <v>1350</v>
      </c>
      <c r="K126" s="133"/>
      <c r="L126" s="120">
        <f>M126+N126</f>
        <v>1350</v>
      </c>
      <c r="M126" s="120">
        <f>M128</f>
        <v>1350</v>
      </c>
      <c r="N126" s="129"/>
      <c r="O126" s="124">
        <f>P126+Q126</f>
        <v>0</v>
      </c>
      <c r="P126" s="122">
        <f>M126-J126</f>
        <v>0</v>
      </c>
      <c r="Q126" s="127"/>
      <c r="R126" s="124">
        <f>S126+T126</f>
        <v>1350</v>
      </c>
      <c r="S126" s="120">
        <f>S128</f>
        <v>1350</v>
      </c>
      <c r="T126" s="120"/>
      <c r="U126" s="124">
        <f>V126+W126</f>
        <v>1350</v>
      </c>
      <c r="V126" s="120">
        <f>V128</f>
        <v>1350</v>
      </c>
      <c r="W126" s="136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  <c r="IH126" s="7"/>
      <c r="II126" s="7"/>
      <c r="IJ126" s="7"/>
      <c r="IK126" s="7"/>
      <c r="IL126" s="7"/>
      <c r="IM126" s="7"/>
      <c r="IN126" s="7"/>
      <c r="IO126" s="7"/>
      <c r="IP126" s="7"/>
      <c r="IQ126" s="7"/>
      <c r="IR126" s="7"/>
      <c r="IS126" s="7"/>
      <c r="IT126" s="7"/>
      <c r="IU126" s="7"/>
    </row>
    <row r="127" spans="1:23" ht="12.75" customHeight="1">
      <c r="A127" s="14"/>
      <c r="B127" s="11"/>
      <c r="C127" s="11"/>
      <c r="D127" s="11"/>
      <c r="E127" s="22" t="s">
        <v>202</v>
      </c>
      <c r="F127" s="119"/>
      <c r="G127" s="128"/>
      <c r="H127" s="128"/>
      <c r="I127" s="133"/>
      <c r="J127" s="128"/>
      <c r="K127" s="128"/>
      <c r="L127" s="120"/>
      <c r="M127" s="129"/>
      <c r="N127" s="129"/>
      <c r="O127" s="124"/>
      <c r="P127" s="122"/>
      <c r="Q127" s="127"/>
      <c r="R127" s="123"/>
      <c r="S127" s="129"/>
      <c r="T127" s="129"/>
      <c r="U127" s="123"/>
      <c r="V127" s="121"/>
      <c r="W127" s="136"/>
    </row>
    <row r="128" spans="1:23" ht="12.75" customHeight="1">
      <c r="A128" s="14" t="s">
        <v>340</v>
      </c>
      <c r="B128" s="11" t="s">
        <v>330</v>
      </c>
      <c r="C128" s="11" t="s">
        <v>224</v>
      </c>
      <c r="D128" s="11" t="s">
        <v>200</v>
      </c>
      <c r="E128" s="22" t="s">
        <v>341</v>
      </c>
      <c r="F128" s="119">
        <f>G128+H128</f>
        <v>1350</v>
      </c>
      <c r="G128" s="128">
        <v>1350</v>
      </c>
      <c r="H128" s="128"/>
      <c r="I128" s="133">
        <f>J128+K128</f>
        <v>1350</v>
      </c>
      <c r="J128" s="128">
        <v>1350</v>
      </c>
      <c r="K128" s="128"/>
      <c r="L128" s="120">
        <f>M128+N128</f>
        <v>1350</v>
      </c>
      <c r="M128" s="129">
        <v>1350</v>
      </c>
      <c r="N128" s="129"/>
      <c r="O128" s="124">
        <f>P128+Q128</f>
        <v>0</v>
      </c>
      <c r="P128" s="122">
        <f>M128-J128</f>
        <v>0</v>
      </c>
      <c r="Q128" s="127"/>
      <c r="R128" s="123">
        <f>S128+T128</f>
        <v>1350</v>
      </c>
      <c r="S128" s="129">
        <v>1350</v>
      </c>
      <c r="T128" s="129"/>
      <c r="U128" s="123">
        <f>V128+W128</f>
        <v>1350</v>
      </c>
      <c r="V128" s="129">
        <v>1350</v>
      </c>
      <c r="W128" s="136"/>
    </row>
    <row r="129" spans="1:23" ht="12.75" customHeight="1">
      <c r="A129" s="14" t="s">
        <v>342</v>
      </c>
      <c r="B129" s="11" t="s">
        <v>330</v>
      </c>
      <c r="C129" s="11" t="s">
        <v>224</v>
      </c>
      <c r="D129" s="11" t="s">
        <v>224</v>
      </c>
      <c r="E129" s="22" t="s">
        <v>343</v>
      </c>
      <c r="F129" s="119"/>
      <c r="G129" s="128"/>
      <c r="H129" s="128"/>
      <c r="I129" s="133"/>
      <c r="J129" s="128"/>
      <c r="K129" s="128"/>
      <c r="L129" s="120"/>
      <c r="M129" s="129"/>
      <c r="N129" s="129"/>
      <c r="O129" s="124"/>
      <c r="P129" s="122"/>
      <c r="Q129" s="127"/>
      <c r="R129" s="123"/>
      <c r="S129" s="129"/>
      <c r="T129" s="129"/>
      <c r="U129" s="123"/>
      <c r="V129" s="129"/>
      <c r="W129" s="136"/>
    </row>
    <row r="130" spans="1:23" ht="12.75" customHeight="1">
      <c r="A130" s="14">
        <v>2940</v>
      </c>
      <c r="B130" s="11" t="s">
        <v>330</v>
      </c>
      <c r="C130" s="11">
        <v>4</v>
      </c>
      <c r="D130" s="11">
        <v>0</v>
      </c>
      <c r="E130" s="38" t="s">
        <v>627</v>
      </c>
      <c r="F130" s="119">
        <f>G130+H130</f>
        <v>10235</v>
      </c>
      <c r="G130" s="133">
        <f>G132</f>
        <v>10235</v>
      </c>
      <c r="H130" s="128"/>
      <c r="I130" s="133">
        <f>J130+K130</f>
        <v>15000</v>
      </c>
      <c r="J130" s="133">
        <v>15000</v>
      </c>
      <c r="K130" s="128"/>
      <c r="L130" s="120">
        <f>M130+N130</f>
        <v>15000</v>
      </c>
      <c r="M130" s="121">
        <f>M132</f>
        <v>15000</v>
      </c>
      <c r="N130" s="129"/>
      <c r="O130" s="124">
        <f>P130+Q130</f>
        <v>0</v>
      </c>
      <c r="P130" s="122">
        <f>M130-J130</f>
        <v>0</v>
      </c>
      <c r="Q130" s="127"/>
      <c r="R130" s="124">
        <f>S130+T130</f>
        <v>16000</v>
      </c>
      <c r="S130" s="120">
        <f>S132</f>
        <v>16000</v>
      </c>
      <c r="T130" s="120"/>
      <c r="U130" s="124">
        <f>V130+W130</f>
        <v>17000</v>
      </c>
      <c r="V130" s="120">
        <f>V132</f>
        <v>17000</v>
      </c>
      <c r="W130" s="136"/>
    </row>
    <row r="131" spans="1:23" ht="12.75" customHeight="1">
      <c r="A131" s="14"/>
      <c r="B131" s="11"/>
      <c r="C131" s="11"/>
      <c r="D131" s="11"/>
      <c r="E131" s="22" t="s">
        <v>202</v>
      </c>
      <c r="F131" s="119"/>
      <c r="G131" s="128"/>
      <c r="H131" s="128"/>
      <c r="I131" s="133"/>
      <c r="J131" s="133"/>
      <c r="K131" s="128"/>
      <c r="L131" s="120"/>
      <c r="M131" s="129"/>
      <c r="N131" s="129"/>
      <c r="O131" s="124"/>
      <c r="P131" s="122"/>
      <c r="Q131" s="127"/>
      <c r="R131" s="123"/>
      <c r="S131" s="129"/>
      <c r="T131" s="129"/>
      <c r="U131" s="123"/>
      <c r="V131" s="129"/>
      <c r="W131" s="136"/>
    </row>
    <row r="132" spans="1:23" ht="12.75" customHeight="1">
      <c r="A132" s="14">
        <v>2941</v>
      </c>
      <c r="B132" s="11" t="s">
        <v>330</v>
      </c>
      <c r="C132" s="11">
        <v>4</v>
      </c>
      <c r="D132" s="11">
        <v>1</v>
      </c>
      <c r="E132" s="22" t="s">
        <v>628</v>
      </c>
      <c r="F132" s="119">
        <f>G132+H132</f>
        <v>10235</v>
      </c>
      <c r="G132" s="128">
        <v>10235</v>
      </c>
      <c r="H132" s="128"/>
      <c r="I132" s="133">
        <f>J132+K132</f>
        <v>15000</v>
      </c>
      <c r="J132" s="128">
        <v>15000</v>
      </c>
      <c r="K132" s="128"/>
      <c r="L132" s="120">
        <f>M132+N132</f>
        <v>15000</v>
      </c>
      <c r="M132" s="129">
        <v>15000</v>
      </c>
      <c r="N132" s="129"/>
      <c r="O132" s="124">
        <f>P132+Q132</f>
        <v>0</v>
      </c>
      <c r="P132" s="122">
        <f>M132-J132</f>
        <v>0</v>
      </c>
      <c r="Q132" s="127"/>
      <c r="R132" s="123">
        <f>S132+T132</f>
        <v>16000</v>
      </c>
      <c r="S132" s="129">
        <v>16000</v>
      </c>
      <c r="T132" s="129"/>
      <c r="U132" s="123">
        <f>V132+W132</f>
        <v>17000</v>
      </c>
      <c r="V132" s="129">
        <v>17000</v>
      </c>
      <c r="W132" s="136"/>
    </row>
    <row r="133" spans="1:255" s="6" customFormat="1" ht="28.5" customHeight="1">
      <c r="A133" s="14" t="s">
        <v>344</v>
      </c>
      <c r="B133" s="11" t="s">
        <v>330</v>
      </c>
      <c r="C133" s="11" t="s">
        <v>213</v>
      </c>
      <c r="D133" s="11" t="s">
        <v>197</v>
      </c>
      <c r="E133" s="38" t="s">
        <v>345</v>
      </c>
      <c r="F133" s="119">
        <f>G133+H133</f>
        <v>110027.2</v>
      </c>
      <c r="G133" s="133">
        <f>G135</f>
        <v>110027.2</v>
      </c>
      <c r="H133" s="133"/>
      <c r="I133" s="133">
        <f>J133+K133</f>
        <v>227772</v>
      </c>
      <c r="J133" s="133">
        <f>J135</f>
        <v>227772</v>
      </c>
      <c r="K133" s="133"/>
      <c r="L133" s="120">
        <f>M133+N133</f>
        <v>227772</v>
      </c>
      <c r="M133" s="120">
        <f>M135</f>
        <v>227772</v>
      </c>
      <c r="N133" s="129"/>
      <c r="O133" s="124">
        <f>P133+Q133</f>
        <v>0</v>
      </c>
      <c r="P133" s="122">
        <f>M133-J133</f>
        <v>0</v>
      </c>
      <c r="Q133" s="127"/>
      <c r="R133" s="124">
        <f>S133+T133</f>
        <v>230500</v>
      </c>
      <c r="S133" s="120">
        <f>S135</f>
        <v>230500</v>
      </c>
      <c r="T133" s="120"/>
      <c r="U133" s="124">
        <f>V133+W133</f>
        <v>250700</v>
      </c>
      <c r="V133" s="120">
        <f>V135</f>
        <v>250700</v>
      </c>
      <c r="W133" s="136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  <c r="IH133" s="7"/>
      <c r="II133" s="7"/>
      <c r="IJ133" s="7"/>
      <c r="IK133" s="7"/>
      <c r="IL133" s="7"/>
      <c r="IM133" s="7"/>
      <c r="IN133" s="7"/>
      <c r="IO133" s="7"/>
      <c r="IP133" s="7"/>
      <c r="IQ133" s="7"/>
      <c r="IR133" s="7"/>
      <c r="IS133" s="7"/>
      <c r="IT133" s="7"/>
      <c r="IU133" s="7"/>
    </row>
    <row r="134" spans="1:23" ht="12.75" customHeight="1">
      <c r="A134" s="14"/>
      <c r="B134" s="11"/>
      <c r="C134" s="11"/>
      <c r="D134" s="11"/>
      <c r="E134" s="22" t="s">
        <v>202</v>
      </c>
      <c r="F134" s="119"/>
      <c r="G134" s="128"/>
      <c r="H134" s="128"/>
      <c r="I134" s="133"/>
      <c r="J134" s="128"/>
      <c r="K134" s="128"/>
      <c r="L134" s="120"/>
      <c r="M134" s="129"/>
      <c r="N134" s="129"/>
      <c r="O134" s="124"/>
      <c r="P134" s="122"/>
      <c r="Q134" s="127"/>
      <c r="R134" s="123"/>
      <c r="S134" s="129"/>
      <c r="T134" s="129"/>
      <c r="U134" s="123"/>
      <c r="V134" s="129"/>
      <c r="W134" s="136"/>
    </row>
    <row r="135" spans="1:23" ht="12.75" customHeight="1">
      <c r="A135" s="14" t="s">
        <v>346</v>
      </c>
      <c r="B135" s="11" t="s">
        <v>330</v>
      </c>
      <c r="C135" s="11" t="s">
        <v>213</v>
      </c>
      <c r="D135" s="11" t="s">
        <v>200</v>
      </c>
      <c r="E135" s="22" t="s">
        <v>347</v>
      </c>
      <c r="F135" s="119">
        <f>G135+H135</f>
        <v>110027.2</v>
      </c>
      <c r="G135" s="128">
        <v>110027.2</v>
      </c>
      <c r="H135" s="128"/>
      <c r="I135" s="133">
        <f>J135+K135</f>
        <v>227772</v>
      </c>
      <c r="J135" s="128">
        <v>227772</v>
      </c>
      <c r="K135" s="128"/>
      <c r="L135" s="120">
        <f>M135+N135</f>
        <v>227772</v>
      </c>
      <c r="M135" s="129">
        <v>227772</v>
      </c>
      <c r="N135" s="129"/>
      <c r="O135" s="124">
        <f>P135+Q135</f>
        <v>0</v>
      </c>
      <c r="P135" s="122">
        <f>M135-J135</f>
        <v>0</v>
      </c>
      <c r="Q135" s="127"/>
      <c r="R135" s="123">
        <f>S135+T135</f>
        <v>230500</v>
      </c>
      <c r="S135" s="129">
        <v>230500</v>
      </c>
      <c r="T135" s="129"/>
      <c r="U135" s="123">
        <f>V135+W135</f>
        <v>250700</v>
      </c>
      <c r="V135" s="129">
        <v>250700</v>
      </c>
      <c r="W135" s="136"/>
    </row>
    <row r="136" spans="1:255" s="6" customFormat="1" ht="28.5" customHeight="1">
      <c r="A136" s="14" t="s">
        <v>348</v>
      </c>
      <c r="B136" s="11" t="s">
        <v>330</v>
      </c>
      <c r="C136" s="11" t="s">
        <v>217</v>
      </c>
      <c r="D136" s="11" t="s">
        <v>197</v>
      </c>
      <c r="E136" s="38" t="s">
        <v>349</v>
      </c>
      <c r="F136" s="119"/>
      <c r="G136" s="133"/>
      <c r="H136" s="133"/>
      <c r="I136" s="133"/>
      <c r="J136" s="133"/>
      <c r="K136" s="133"/>
      <c r="L136" s="120"/>
      <c r="M136" s="129"/>
      <c r="N136" s="129"/>
      <c r="O136" s="124"/>
      <c r="P136" s="122"/>
      <c r="Q136" s="127"/>
      <c r="R136" s="123"/>
      <c r="S136" s="129"/>
      <c r="T136" s="129"/>
      <c r="U136" s="123"/>
      <c r="V136" s="129"/>
      <c r="W136" s="136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  <c r="IH136" s="7"/>
      <c r="II136" s="7"/>
      <c r="IJ136" s="7"/>
      <c r="IK136" s="7"/>
      <c r="IL136" s="7"/>
      <c r="IM136" s="7"/>
      <c r="IN136" s="7"/>
      <c r="IO136" s="7"/>
      <c r="IP136" s="7"/>
      <c r="IQ136" s="7"/>
      <c r="IR136" s="7"/>
      <c r="IS136" s="7"/>
      <c r="IT136" s="7"/>
      <c r="IU136" s="7"/>
    </row>
    <row r="137" spans="1:23" ht="12.75" customHeight="1">
      <c r="A137" s="14"/>
      <c r="B137" s="11"/>
      <c r="C137" s="11"/>
      <c r="D137" s="11"/>
      <c r="E137" s="22" t="s">
        <v>202</v>
      </c>
      <c r="F137" s="119"/>
      <c r="G137" s="128"/>
      <c r="H137" s="128"/>
      <c r="I137" s="128"/>
      <c r="J137" s="128"/>
      <c r="K137" s="128"/>
      <c r="L137" s="120"/>
      <c r="M137" s="129"/>
      <c r="N137" s="129"/>
      <c r="O137" s="124"/>
      <c r="P137" s="122"/>
      <c r="Q137" s="127"/>
      <c r="R137" s="123"/>
      <c r="S137" s="129"/>
      <c r="T137" s="129"/>
      <c r="U137" s="123"/>
      <c r="V137" s="129"/>
      <c r="W137" s="136"/>
    </row>
    <row r="138" spans="1:23" ht="12.75" customHeight="1">
      <c r="A138" s="14" t="s">
        <v>350</v>
      </c>
      <c r="B138" s="11" t="s">
        <v>330</v>
      </c>
      <c r="C138" s="11" t="s">
        <v>217</v>
      </c>
      <c r="D138" s="11" t="s">
        <v>200</v>
      </c>
      <c r="E138" s="22" t="s">
        <v>349</v>
      </c>
      <c r="F138" s="119"/>
      <c r="G138" s="128"/>
      <c r="H138" s="128"/>
      <c r="I138" s="128"/>
      <c r="J138" s="128"/>
      <c r="K138" s="128"/>
      <c r="L138" s="120"/>
      <c r="M138" s="129"/>
      <c r="N138" s="129"/>
      <c r="O138" s="124"/>
      <c r="P138" s="122"/>
      <c r="Q138" s="127"/>
      <c r="R138" s="123"/>
      <c r="S138" s="129"/>
      <c r="T138" s="129"/>
      <c r="U138" s="123"/>
      <c r="V138" s="129"/>
      <c r="W138" s="136"/>
    </row>
    <row r="139" spans="1:23" ht="12.75" customHeight="1">
      <c r="A139" s="14" t="s">
        <v>351</v>
      </c>
      <c r="B139" s="11" t="s">
        <v>352</v>
      </c>
      <c r="C139" s="11" t="s">
        <v>197</v>
      </c>
      <c r="D139" s="11" t="s">
        <v>197</v>
      </c>
      <c r="E139" s="37" t="s">
        <v>353</v>
      </c>
      <c r="F139" s="119">
        <f>G139+H139</f>
        <v>62788</v>
      </c>
      <c r="G139" s="131">
        <f>G147</f>
        <v>62788</v>
      </c>
      <c r="H139" s="131"/>
      <c r="I139" s="131">
        <f>J139+K139</f>
        <v>70000</v>
      </c>
      <c r="J139" s="131">
        <f>J147</f>
        <v>70000</v>
      </c>
      <c r="K139" s="131"/>
      <c r="L139" s="120">
        <f>M139+N139</f>
        <v>70000</v>
      </c>
      <c r="M139" s="120">
        <f>M147</f>
        <v>70000</v>
      </c>
      <c r="N139" s="129"/>
      <c r="O139" s="124">
        <f>P139+Q139</f>
        <v>0</v>
      </c>
      <c r="P139" s="122">
        <f>M139-J139</f>
        <v>0</v>
      </c>
      <c r="Q139" s="127"/>
      <c r="R139" s="124">
        <f>S139+T139</f>
        <v>73000</v>
      </c>
      <c r="S139" s="120">
        <f>S147</f>
        <v>73000</v>
      </c>
      <c r="T139" s="120"/>
      <c r="U139" s="124">
        <f>V139+W139</f>
        <v>77000</v>
      </c>
      <c r="V139" s="120">
        <f>V147</f>
        <v>77000</v>
      </c>
      <c r="W139" s="136"/>
    </row>
    <row r="140" spans="1:23" ht="12.75" customHeight="1">
      <c r="A140" s="14"/>
      <c r="B140" s="11"/>
      <c r="C140" s="11"/>
      <c r="D140" s="11"/>
      <c r="E140" s="22" t="s">
        <v>5</v>
      </c>
      <c r="F140" s="119"/>
      <c r="G140" s="128"/>
      <c r="H140" s="128"/>
      <c r="I140" s="128"/>
      <c r="J140" s="128"/>
      <c r="K140" s="128"/>
      <c r="L140" s="120"/>
      <c r="M140" s="129"/>
      <c r="N140" s="129"/>
      <c r="O140" s="124"/>
      <c r="P140" s="122"/>
      <c r="Q140" s="127"/>
      <c r="R140" s="123"/>
      <c r="S140" s="129"/>
      <c r="T140" s="129"/>
      <c r="U140" s="123"/>
      <c r="V140" s="129"/>
      <c r="W140" s="136"/>
    </row>
    <row r="141" spans="1:255" s="6" customFormat="1" ht="28.5" customHeight="1">
      <c r="A141" s="14" t="s">
        <v>354</v>
      </c>
      <c r="B141" s="11" t="s">
        <v>352</v>
      </c>
      <c r="C141" s="11" t="s">
        <v>206</v>
      </c>
      <c r="D141" s="11" t="s">
        <v>197</v>
      </c>
      <c r="E141" s="38" t="s">
        <v>355</v>
      </c>
      <c r="F141" s="119"/>
      <c r="G141" s="133"/>
      <c r="H141" s="133"/>
      <c r="I141" s="133"/>
      <c r="J141" s="133"/>
      <c r="K141" s="133"/>
      <c r="L141" s="120"/>
      <c r="M141" s="129"/>
      <c r="N141" s="129"/>
      <c r="O141" s="124"/>
      <c r="P141" s="122"/>
      <c r="Q141" s="127"/>
      <c r="R141" s="123"/>
      <c r="S141" s="129"/>
      <c r="T141" s="129"/>
      <c r="U141" s="123"/>
      <c r="V141" s="129"/>
      <c r="W141" s="136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  <c r="IG141" s="7"/>
      <c r="IH141" s="7"/>
      <c r="II141" s="7"/>
      <c r="IJ141" s="7"/>
      <c r="IK141" s="7"/>
      <c r="IL141" s="7"/>
      <c r="IM141" s="7"/>
      <c r="IN141" s="7"/>
      <c r="IO141" s="7"/>
      <c r="IP141" s="7"/>
      <c r="IQ141" s="7"/>
      <c r="IR141" s="7"/>
      <c r="IS141" s="7"/>
      <c r="IT141" s="7"/>
      <c r="IU141" s="7"/>
    </row>
    <row r="142" spans="1:23" ht="12.75" customHeight="1">
      <c r="A142" s="14"/>
      <c r="B142" s="11"/>
      <c r="C142" s="11"/>
      <c r="D142" s="11"/>
      <c r="E142" s="22" t="s">
        <v>202</v>
      </c>
      <c r="F142" s="119"/>
      <c r="G142" s="128"/>
      <c r="H142" s="128"/>
      <c r="I142" s="128"/>
      <c r="J142" s="128"/>
      <c r="K142" s="128"/>
      <c r="L142" s="120"/>
      <c r="M142" s="129"/>
      <c r="N142" s="129"/>
      <c r="O142" s="124"/>
      <c r="P142" s="122"/>
      <c r="Q142" s="127"/>
      <c r="R142" s="123"/>
      <c r="S142" s="129"/>
      <c r="T142" s="129"/>
      <c r="U142" s="123"/>
      <c r="V142" s="129"/>
      <c r="W142" s="136"/>
    </row>
    <row r="143" spans="1:23" ht="12.75" customHeight="1">
      <c r="A143" s="14" t="s">
        <v>356</v>
      </c>
      <c r="B143" s="11" t="s">
        <v>352</v>
      </c>
      <c r="C143" s="11" t="s">
        <v>206</v>
      </c>
      <c r="D143" s="11" t="s">
        <v>200</v>
      </c>
      <c r="E143" s="22" t="s">
        <v>355</v>
      </c>
      <c r="F143" s="119"/>
      <c r="G143" s="128"/>
      <c r="H143" s="128"/>
      <c r="I143" s="128"/>
      <c r="J143" s="128"/>
      <c r="K143" s="128"/>
      <c r="L143" s="120"/>
      <c r="M143" s="129"/>
      <c r="N143" s="129"/>
      <c r="O143" s="124"/>
      <c r="P143" s="122"/>
      <c r="Q143" s="127"/>
      <c r="R143" s="123"/>
      <c r="S143" s="129"/>
      <c r="T143" s="129"/>
      <c r="U143" s="123"/>
      <c r="V143" s="129"/>
      <c r="W143" s="136"/>
    </row>
    <row r="144" spans="1:255" s="6" customFormat="1" ht="28.5" customHeight="1">
      <c r="A144" s="14" t="s">
        <v>357</v>
      </c>
      <c r="B144" s="11" t="s">
        <v>352</v>
      </c>
      <c r="C144" s="11" t="s">
        <v>240</v>
      </c>
      <c r="D144" s="11" t="s">
        <v>197</v>
      </c>
      <c r="E144" s="38" t="s">
        <v>358</v>
      </c>
      <c r="F144" s="119"/>
      <c r="G144" s="133"/>
      <c r="H144" s="133"/>
      <c r="I144" s="133"/>
      <c r="J144" s="133"/>
      <c r="K144" s="133"/>
      <c r="L144" s="120"/>
      <c r="M144" s="129"/>
      <c r="N144" s="129"/>
      <c r="O144" s="124"/>
      <c r="P144" s="122"/>
      <c r="Q144" s="127"/>
      <c r="R144" s="123"/>
      <c r="S144" s="129"/>
      <c r="T144" s="129"/>
      <c r="U144" s="123"/>
      <c r="V144" s="129"/>
      <c r="W144" s="136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  <c r="IH144" s="7"/>
      <c r="II144" s="7"/>
      <c r="IJ144" s="7"/>
      <c r="IK144" s="7"/>
      <c r="IL144" s="7"/>
      <c r="IM144" s="7"/>
      <c r="IN144" s="7"/>
      <c r="IO144" s="7"/>
      <c r="IP144" s="7"/>
      <c r="IQ144" s="7"/>
      <c r="IR144" s="7"/>
      <c r="IS144" s="7"/>
      <c r="IT144" s="7"/>
      <c r="IU144" s="7"/>
    </row>
    <row r="145" spans="1:23" ht="12.75" customHeight="1">
      <c r="A145" s="14"/>
      <c r="B145" s="11"/>
      <c r="C145" s="11"/>
      <c r="D145" s="11"/>
      <c r="E145" s="22" t="s">
        <v>202</v>
      </c>
      <c r="F145" s="119"/>
      <c r="G145" s="128"/>
      <c r="H145" s="128"/>
      <c r="I145" s="128"/>
      <c r="J145" s="128"/>
      <c r="K145" s="128"/>
      <c r="L145" s="120"/>
      <c r="M145" s="129"/>
      <c r="N145" s="129"/>
      <c r="O145" s="124"/>
      <c r="P145" s="122"/>
      <c r="Q145" s="127"/>
      <c r="R145" s="123"/>
      <c r="S145" s="129"/>
      <c r="T145" s="129"/>
      <c r="U145" s="123"/>
      <c r="V145" s="129"/>
      <c r="W145" s="136"/>
    </row>
    <row r="146" spans="1:23" ht="12.75" customHeight="1">
      <c r="A146" s="14" t="s">
        <v>359</v>
      </c>
      <c r="B146" s="11" t="s">
        <v>352</v>
      </c>
      <c r="C146" s="11" t="s">
        <v>240</v>
      </c>
      <c r="D146" s="11" t="s">
        <v>200</v>
      </c>
      <c r="E146" s="22" t="s">
        <v>358</v>
      </c>
      <c r="F146" s="119"/>
      <c r="G146" s="128"/>
      <c r="H146" s="128"/>
      <c r="I146" s="128"/>
      <c r="J146" s="128"/>
      <c r="K146" s="128"/>
      <c r="L146" s="120"/>
      <c r="M146" s="129"/>
      <c r="N146" s="129"/>
      <c r="O146" s="124"/>
      <c r="P146" s="122"/>
      <c r="Q146" s="127"/>
      <c r="R146" s="123"/>
      <c r="S146" s="129"/>
      <c r="T146" s="129"/>
      <c r="U146" s="123"/>
      <c r="V146" s="129"/>
      <c r="W146" s="136"/>
    </row>
    <row r="147" spans="1:255" s="6" customFormat="1" ht="28.5" customHeight="1">
      <c r="A147" s="14" t="s">
        <v>360</v>
      </c>
      <c r="B147" s="11" t="s">
        <v>352</v>
      </c>
      <c r="C147" s="11" t="s">
        <v>253</v>
      </c>
      <c r="D147" s="11" t="s">
        <v>197</v>
      </c>
      <c r="E147" s="38" t="s">
        <v>361</v>
      </c>
      <c r="F147" s="119">
        <f>G147+H147</f>
        <v>62788</v>
      </c>
      <c r="G147" s="133">
        <f>G149</f>
        <v>62788</v>
      </c>
      <c r="H147" s="133"/>
      <c r="I147" s="133">
        <f>J147+K147</f>
        <v>70000</v>
      </c>
      <c r="J147" s="133">
        <f>J149</f>
        <v>70000</v>
      </c>
      <c r="K147" s="133"/>
      <c r="L147" s="120">
        <f>M147+N147</f>
        <v>70000</v>
      </c>
      <c r="M147" s="120">
        <f>M149</f>
        <v>70000</v>
      </c>
      <c r="N147" s="129"/>
      <c r="O147" s="124">
        <f>P147+Q147</f>
        <v>0</v>
      </c>
      <c r="P147" s="122">
        <f>M147-J147</f>
        <v>0</v>
      </c>
      <c r="Q147" s="127"/>
      <c r="R147" s="124">
        <f>S147+T147</f>
        <v>73000</v>
      </c>
      <c r="S147" s="120">
        <f>S149</f>
        <v>73000</v>
      </c>
      <c r="T147" s="120"/>
      <c r="U147" s="124">
        <f>V147+W147</f>
        <v>77000</v>
      </c>
      <c r="V147" s="120">
        <f>V149</f>
        <v>77000</v>
      </c>
      <c r="W147" s="136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  <c r="IH147" s="7"/>
      <c r="II147" s="7"/>
      <c r="IJ147" s="7"/>
      <c r="IK147" s="7"/>
      <c r="IL147" s="7"/>
      <c r="IM147" s="7"/>
      <c r="IN147" s="7"/>
      <c r="IO147" s="7"/>
      <c r="IP147" s="7"/>
      <c r="IQ147" s="7"/>
      <c r="IR147" s="7"/>
      <c r="IS147" s="7"/>
      <c r="IT147" s="7"/>
      <c r="IU147" s="7"/>
    </row>
    <row r="148" spans="1:23" ht="12.75" customHeight="1">
      <c r="A148" s="14"/>
      <c r="B148" s="11"/>
      <c r="C148" s="11"/>
      <c r="D148" s="11"/>
      <c r="E148" s="22" t="s">
        <v>202</v>
      </c>
      <c r="F148" s="119"/>
      <c r="G148" s="128"/>
      <c r="H148" s="128"/>
      <c r="I148" s="133"/>
      <c r="J148" s="128"/>
      <c r="K148" s="128"/>
      <c r="L148" s="120"/>
      <c r="M148" s="129"/>
      <c r="N148" s="129"/>
      <c r="O148" s="124"/>
      <c r="P148" s="122"/>
      <c r="Q148" s="127"/>
      <c r="R148" s="123"/>
      <c r="S148" s="129"/>
      <c r="T148" s="129"/>
      <c r="U148" s="123"/>
      <c r="V148" s="129"/>
      <c r="W148" s="136"/>
    </row>
    <row r="149" spans="1:23" ht="12.75" customHeight="1">
      <c r="A149" s="14" t="s">
        <v>362</v>
      </c>
      <c r="B149" s="11" t="s">
        <v>352</v>
      </c>
      <c r="C149" s="11" t="s">
        <v>253</v>
      </c>
      <c r="D149" s="11" t="s">
        <v>200</v>
      </c>
      <c r="E149" s="22" t="s">
        <v>361</v>
      </c>
      <c r="F149" s="119">
        <f>G149+H149</f>
        <v>62788</v>
      </c>
      <c r="G149" s="128">
        <v>62788</v>
      </c>
      <c r="H149" s="128"/>
      <c r="I149" s="133">
        <f>J149+K149</f>
        <v>70000</v>
      </c>
      <c r="J149" s="128">
        <v>70000</v>
      </c>
      <c r="K149" s="128"/>
      <c r="L149" s="120">
        <f>M149+N149</f>
        <v>70000</v>
      </c>
      <c r="M149" s="129">
        <v>70000</v>
      </c>
      <c r="N149" s="129"/>
      <c r="O149" s="124">
        <f>P149+Q149</f>
        <v>0</v>
      </c>
      <c r="P149" s="122">
        <f>M149-J149</f>
        <v>0</v>
      </c>
      <c r="Q149" s="127"/>
      <c r="R149" s="123">
        <f>S149+T149</f>
        <v>73000</v>
      </c>
      <c r="S149" s="129">
        <v>73000</v>
      </c>
      <c r="T149" s="129"/>
      <c r="U149" s="123">
        <f>V149+W149</f>
        <v>77000</v>
      </c>
      <c r="V149" s="129">
        <v>77000</v>
      </c>
      <c r="W149" s="136"/>
    </row>
    <row r="150" spans="1:255" s="6" customFormat="1" ht="28.5" customHeight="1">
      <c r="A150" s="14" t="s">
        <v>363</v>
      </c>
      <c r="B150" s="11" t="s">
        <v>352</v>
      </c>
      <c r="C150" s="11" t="s">
        <v>258</v>
      </c>
      <c r="D150" s="11" t="s">
        <v>197</v>
      </c>
      <c r="E150" s="38" t="s">
        <v>364</v>
      </c>
      <c r="F150" s="119"/>
      <c r="G150" s="133"/>
      <c r="H150" s="133"/>
      <c r="I150" s="133"/>
      <c r="J150" s="133"/>
      <c r="K150" s="133"/>
      <c r="L150" s="120"/>
      <c r="M150" s="129"/>
      <c r="N150" s="129"/>
      <c r="O150" s="124"/>
      <c r="P150" s="122"/>
      <c r="Q150" s="127"/>
      <c r="R150" s="123"/>
      <c r="S150" s="129"/>
      <c r="T150" s="129"/>
      <c r="U150" s="123"/>
      <c r="V150" s="129"/>
      <c r="W150" s="136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G150" s="7"/>
      <c r="IH150" s="7"/>
      <c r="II150" s="7"/>
      <c r="IJ150" s="7"/>
      <c r="IK150" s="7"/>
      <c r="IL150" s="7"/>
      <c r="IM150" s="7"/>
      <c r="IN150" s="7"/>
      <c r="IO150" s="7"/>
      <c r="IP150" s="7"/>
      <c r="IQ150" s="7"/>
      <c r="IR150" s="7"/>
      <c r="IS150" s="7"/>
      <c r="IT150" s="7"/>
      <c r="IU150" s="7"/>
    </row>
    <row r="151" spans="1:23" ht="12.75" customHeight="1">
      <c r="A151" s="14"/>
      <c r="B151" s="11"/>
      <c r="C151" s="11"/>
      <c r="D151" s="11"/>
      <c r="E151" s="22" t="s">
        <v>202</v>
      </c>
      <c r="F151" s="119"/>
      <c r="G151" s="128"/>
      <c r="H151" s="128"/>
      <c r="I151" s="133"/>
      <c r="J151" s="128"/>
      <c r="K151" s="128"/>
      <c r="L151" s="120"/>
      <c r="M151" s="129"/>
      <c r="N151" s="129"/>
      <c r="O151" s="124"/>
      <c r="P151" s="122"/>
      <c r="Q151" s="127"/>
      <c r="R151" s="123"/>
      <c r="S151" s="129"/>
      <c r="T151" s="129"/>
      <c r="U151" s="123"/>
      <c r="V151" s="129"/>
      <c r="W151" s="136"/>
    </row>
    <row r="152" spans="1:23" ht="12.75" customHeight="1">
      <c r="A152" s="14" t="s">
        <v>365</v>
      </c>
      <c r="B152" s="11" t="s">
        <v>352</v>
      </c>
      <c r="C152" s="11" t="s">
        <v>258</v>
      </c>
      <c r="D152" s="11" t="s">
        <v>224</v>
      </c>
      <c r="E152" s="22" t="s">
        <v>366</v>
      </c>
      <c r="F152" s="119"/>
      <c r="G152" s="128"/>
      <c r="H152" s="128"/>
      <c r="I152" s="133"/>
      <c r="J152" s="128"/>
      <c r="K152" s="128"/>
      <c r="L152" s="120"/>
      <c r="M152" s="129"/>
      <c r="N152" s="129"/>
      <c r="O152" s="124"/>
      <c r="P152" s="122"/>
      <c r="Q152" s="127"/>
      <c r="R152" s="123"/>
      <c r="S152" s="129"/>
      <c r="T152" s="129"/>
      <c r="U152" s="123"/>
      <c r="V152" s="129"/>
      <c r="W152" s="136"/>
    </row>
    <row r="153" spans="1:23" ht="24.75" customHeight="1">
      <c r="A153" s="14" t="s">
        <v>367</v>
      </c>
      <c r="B153" s="11" t="s">
        <v>368</v>
      </c>
      <c r="C153" s="11" t="s">
        <v>197</v>
      </c>
      <c r="D153" s="11" t="s">
        <v>197</v>
      </c>
      <c r="E153" s="37" t="s">
        <v>369</v>
      </c>
      <c r="F153" s="119"/>
      <c r="G153" s="131"/>
      <c r="H153" s="131"/>
      <c r="I153" s="133">
        <f>J153+K153</f>
        <v>50098</v>
      </c>
      <c r="J153" s="131">
        <f>J155</f>
        <v>50098</v>
      </c>
      <c r="K153" s="131"/>
      <c r="L153" s="120">
        <f>M153+N153</f>
        <v>50000</v>
      </c>
      <c r="M153" s="120">
        <f>M155</f>
        <v>50000</v>
      </c>
      <c r="N153" s="129"/>
      <c r="O153" s="122">
        <f>P153+Q153</f>
        <v>-98</v>
      </c>
      <c r="P153" s="122">
        <f>M153-J153</f>
        <v>-98</v>
      </c>
      <c r="Q153" s="127"/>
      <c r="R153" s="124">
        <f>S153+T153</f>
        <v>50000</v>
      </c>
      <c r="S153" s="120">
        <f>S155</f>
        <v>50000</v>
      </c>
      <c r="T153" s="120"/>
      <c r="U153" s="124">
        <f>V153+W153</f>
        <v>80000</v>
      </c>
      <c r="V153" s="120">
        <f>V155</f>
        <v>80000</v>
      </c>
      <c r="W153" s="136"/>
    </row>
    <row r="154" spans="1:23" ht="15.75" customHeight="1">
      <c r="A154" s="14"/>
      <c r="B154" s="11"/>
      <c r="C154" s="11"/>
      <c r="D154" s="11"/>
      <c r="E154" s="22" t="s">
        <v>5</v>
      </c>
      <c r="F154" s="119"/>
      <c r="G154" s="128"/>
      <c r="H154" s="128"/>
      <c r="I154" s="133"/>
      <c r="J154" s="128"/>
      <c r="K154" s="128"/>
      <c r="L154" s="120"/>
      <c r="M154" s="120"/>
      <c r="N154" s="129"/>
      <c r="O154" s="122"/>
      <c r="P154" s="122"/>
      <c r="Q154" s="127"/>
      <c r="R154" s="123"/>
      <c r="S154" s="129"/>
      <c r="T154" s="129"/>
      <c r="U154" s="123"/>
      <c r="V154" s="129"/>
      <c r="W154" s="136"/>
    </row>
    <row r="155" spans="1:255" s="6" customFormat="1" ht="29.25" customHeight="1">
      <c r="A155" s="14" t="s">
        <v>370</v>
      </c>
      <c r="B155" s="11" t="s">
        <v>368</v>
      </c>
      <c r="C155" s="11" t="s">
        <v>200</v>
      </c>
      <c r="D155" s="11" t="s">
        <v>197</v>
      </c>
      <c r="E155" s="38" t="s">
        <v>371</v>
      </c>
      <c r="F155" s="119"/>
      <c r="G155" s="133"/>
      <c r="H155" s="133"/>
      <c r="I155" s="133">
        <f>J155+K155</f>
        <v>50098</v>
      </c>
      <c r="J155" s="133">
        <f>J157</f>
        <v>50098</v>
      </c>
      <c r="K155" s="133"/>
      <c r="L155" s="120">
        <f>M155+N155</f>
        <v>50000</v>
      </c>
      <c r="M155" s="120">
        <f>M157</f>
        <v>50000</v>
      </c>
      <c r="N155" s="129"/>
      <c r="O155" s="122">
        <f>P155+Q155</f>
        <v>-98</v>
      </c>
      <c r="P155" s="122">
        <f>M155-J155</f>
        <v>-98</v>
      </c>
      <c r="Q155" s="127"/>
      <c r="R155" s="124">
        <f>S155+T155</f>
        <v>50000</v>
      </c>
      <c r="S155" s="120">
        <f>S157</f>
        <v>50000</v>
      </c>
      <c r="T155" s="120"/>
      <c r="U155" s="124">
        <f>V155+W155</f>
        <v>80000</v>
      </c>
      <c r="V155" s="120">
        <f>V157</f>
        <v>80000</v>
      </c>
      <c r="W155" s="136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  <c r="IH155" s="7"/>
      <c r="II155" s="7"/>
      <c r="IJ155" s="7"/>
      <c r="IK155" s="7"/>
      <c r="IL155" s="7"/>
      <c r="IM155" s="7"/>
      <c r="IN155" s="7"/>
      <c r="IO155" s="7"/>
      <c r="IP155" s="7"/>
      <c r="IQ155" s="7"/>
      <c r="IR155" s="7"/>
      <c r="IS155" s="7"/>
      <c r="IT155" s="7"/>
      <c r="IU155" s="7"/>
    </row>
    <row r="156" spans="1:23" ht="18.75" customHeight="1">
      <c r="A156" s="14"/>
      <c r="B156" s="11"/>
      <c r="C156" s="11"/>
      <c r="D156" s="11"/>
      <c r="E156" s="22" t="s">
        <v>202</v>
      </c>
      <c r="F156" s="119"/>
      <c r="G156" s="128"/>
      <c r="H156" s="128"/>
      <c r="I156" s="133"/>
      <c r="J156" s="128"/>
      <c r="K156" s="128"/>
      <c r="L156" s="120"/>
      <c r="M156" s="129"/>
      <c r="N156" s="129"/>
      <c r="O156" s="122"/>
      <c r="P156" s="122"/>
      <c r="Q156" s="127"/>
      <c r="R156" s="123"/>
      <c r="S156" s="129"/>
      <c r="T156" s="129"/>
      <c r="U156" s="123"/>
      <c r="V156" s="129"/>
      <c r="W156" s="136"/>
    </row>
    <row r="157" spans="1:23" ht="23.25" customHeight="1" thickBot="1">
      <c r="A157" s="86" t="s">
        <v>372</v>
      </c>
      <c r="B157" s="87" t="s">
        <v>368</v>
      </c>
      <c r="C157" s="87" t="s">
        <v>200</v>
      </c>
      <c r="D157" s="87" t="s">
        <v>224</v>
      </c>
      <c r="E157" s="44" t="s">
        <v>373</v>
      </c>
      <c r="F157" s="119"/>
      <c r="G157" s="143"/>
      <c r="H157" s="143"/>
      <c r="I157" s="143"/>
      <c r="J157" s="143">
        <v>50098</v>
      </c>
      <c r="K157" s="143"/>
      <c r="L157" s="120">
        <f>M157+N157</f>
        <v>50000</v>
      </c>
      <c r="M157" s="144">
        <v>50000</v>
      </c>
      <c r="N157" s="144"/>
      <c r="O157" s="122">
        <f>P157+Q157</f>
        <v>-98</v>
      </c>
      <c r="P157" s="122">
        <f>M157-J157</f>
        <v>-98</v>
      </c>
      <c r="Q157" s="127"/>
      <c r="R157" s="123">
        <f>S157+T157</f>
        <v>50000</v>
      </c>
      <c r="S157" s="144">
        <v>50000</v>
      </c>
      <c r="T157" s="144"/>
      <c r="U157" s="123">
        <f>V157+W157</f>
        <v>80000</v>
      </c>
      <c r="V157" s="144">
        <v>80000</v>
      </c>
      <c r="W157" s="145"/>
    </row>
  </sheetData>
  <sheetProtection/>
  <mergeCells count="24">
    <mergeCell ref="A4:W4"/>
    <mergeCell ref="A6:A8"/>
    <mergeCell ref="B6:B8"/>
    <mergeCell ref="C6:C8"/>
    <mergeCell ref="D6:D8"/>
    <mergeCell ref="E6:E8"/>
    <mergeCell ref="F6:H6"/>
    <mergeCell ref="R6:T6"/>
    <mergeCell ref="U6:W6"/>
    <mergeCell ref="O6:Q6"/>
    <mergeCell ref="O7:O8"/>
    <mergeCell ref="G7:H7"/>
    <mergeCell ref="L6:N6"/>
    <mergeCell ref="I6:K6"/>
    <mergeCell ref="F7:F8"/>
    <mergeCell ref="I7:I8"/>
    <mergeCell ref="J7:K7"/>
    <mergeCell ref="R7:R8"/>
    <mergeCell ref="S7:T7"/>
    <mergeCell ref="U7:U8"/>
    <mergeCell ref="V7:W7"/>
    <mergeCell ref="L7:L8"/>
    <mergeCell ref="M7:N7"/>
    <mergeCell ref="P7:Q7"/>
  </mergeCells>
  <printOptions/>
  <pageMargins left="0.25" right="0.25" top="0.75" bottom="0.75" header="0.3" footer="0.3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47"/>
  <sheetViews>
    <sheetView zoomScale="110" zoomScaleNormal="110" zoomScalePageLayoutView="0" workbookViewId="0" topLeftCell="D1">
      <selection activeCell="V3" sqref="V3"/>
    </sheetView>
  </sheetViews>
  <sheetFormatPr defaultColWidth="9.140625" defaultRowHeight="12"/>
  <cols>
    <col min="1" max="1" width="11.28125" style="2" customWidth="1"/>
    <col min="2" max="2" width="52.00390625" style="3" customWidth="1"/>
    <col min="3" max="3" width="6.421875" style="2" customWidth="1"/>
    <col min="4" max="4" width="15.00390625" style="2" customWidth="1"/>
    <col min="5" max="5" width="12.7109375" style="2" customWidth="1"/>
    <col min="6" max="6" width="14.28125" style="2" customWidth="1"/>
    <col min="7" max="7" width="14.8515625" style="2" customWidth="1"/>
    <col min="8" max="8" width="14.28125" style="2" customWidth="1"/>
    <col min="9" max="9" width="15.8515625" style="2" customWidth="1"/>
    <col min="10" max="10" width="14.421875" style="1" customWidth="1"/>
    <col min="11" max="11" width="15.00390625" style="1" customWidth="1"/>
    <col min="12" max="12" width="14.28125" style="1" customWidth="1"/>
    <col min="13" max="13" width="14.00390625" style="1" customWidth="1"/>
    <col min="14" max="14" width="12.28125" style="1" customWidth="1"/>
    <col min="15" max="15" width="14.140625" style="1" customWidth="1"/>
    <col min="16" max="16" width="15.140625" style="1" customWidth="1"/>
    <col min="17" max="18" width="14.28125" style="1" customWidth="1"/>
    <col min="19" max="19" width="15.140625" style="1" customWidth="1"/>
    <col min="20" max="21" width="14.421875" style="1" customWidth="1"/>
  </cols>
  <sheetData>
    <row r="1" ht="24" customHeight="1"/>
    <row r="2" spans="1:21" ht="27" customHeight="1">
      <c r="A2" s="27"/>
      <c r="B2" s="28"/>
      <c r="C2" s="27"/>
      <c r="D2" s="27"/>
      <c r="E2" s="27"/>
      <c r="F2" s="27"/>
      <c r="G2" s="27"/>
      <c r="H2" s="27"/>
      <c r="I2" s="27"/>
      <c r="J2" s="29"/>
      <c r="K2" s="29"/>
      <c r="L2" s="40"/>
      <c r="M2" s="40"/>
      <c r="N2" s="40"/>
      <c r="O2" s="40"/>
      <c r="P2" s="29"/>
      <c r="Q2" s="29"/>
      <c r="R2" s="40"/>
      <c r="S2" s="29"/>
      <c r="T2" s="195" t="s">
        <v>606</v>
      </c>
      <c r="U2" s="195"/>
    </row>
    <row r="3" spans="1:21" ht="42.75" customHeight="1">
      <c r="A3" s="196" t="s">
        <v>613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</row>
    <row r="4" spans="1:20" ht="18.75" customHeight="1">
      <c r="A4" s="27"/>
      <c r="B4" s="28"/>
      <c r="C4" s="27"/>
      <c r="D4" s="27"/>
      <c r="E4" s="27"/>
      <c r="F4" s="27"/>
      <c r="G4" s="27"/>
      <c r="H4" s="27"/>
      <c r="I4" s="27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1" ht="23.25" customHeight="1">
      <c r="A5" s="171" t="s">
        <v>1</v>
      </c>
      <c r="B5" s="197" t="s">
        <v>374</v>
      </c>
      <c r="C5" s="171" t="s">
        <v>375</v>
      </c>
      <c r="D5" s="193" t="s">
        <v>617</v>
      </c>
      <c r="E5" s="193"/>
      <c r="F5" s="193"/>
      <c r="G5" s="193" t="s">
        <v>618</v>
      </c>
      <c r="H5" s="193"/>
      <c r="I5" s="193"/>
      <c r="J5" s="193" t="s">
        <v>184</v>
      </c>
      <c r="K5" s="193"/>
      <c r="L5" s="193"/>
      <c r="M5" s="194" t="s">
        <v>619</v>
      </c>
      <c r="N5" s="194"/>
      <c r="O5" s="194"/>
      <c r="P5" s="193" t="s">
        <v>185</v>
      </c>
      <c r="Q5" s="193"/>
      <c r="R5" s="193"/>
      <c r="S5" s="193" t="s">
        <v>186</v>
      </c>
      <c r="T5" s="193"/>
      <c r="U5" s="193"/>
    </row>
    <row r="6" spans="1:21" ht="20.25" customHeight="1">
      <c r="A6" s="171"/>
      <c r="B6" s="197"/>
      <c r="C6" s="171"/>
      <c r="D6" s="169" t="s">
        <v>4</v>
      </c>
      <c r="E6" s="169" t="s">
        <v>5</v>
      </c>
      <c r="F6" s="169"/>
      <c r="G6" s="169" t="s">
        <v>4</v>
      </c>
      <c r="H6" s="169" t="s">
        <v>5</v>
      </c>
      <c r="I6" s="169"/>
      <c r="J6" s="169" t="s">
        <v>4</v>
      </c>
      <c r="K6" s="169" t="s">
        <v>5</v>
      </c>
      <c r="L6" s="169"/>
      <c r="M6" s="169" t="s">
        <v>4</v>
      </c>
      <c r="N6" s="169" t="s">
        <v>5</v>
      </c>
      <c r="O6" s="169"/>
      <c r="P6" s="169" t="s">
        <v>4</v>
      </c>
      <c r="Q6" s="169" t="s">
        <v>5</v>
      </c>
      <c r="R6" s="169"/>
      <c r="S6" s="169" t="s">
        <v>4</v>
      </c>
      <c r="T6" s="169" t="s">
        <v>5</v>
      </c>
      <c r="U6" s="169"/>
    </row>
    <row r="7" spans="1:21" ht="34.5" customHeight="1">
      <c r="A7" s="171"/>
      <c r="B7" s="197"/>
      <c r="C7" s="171"/>
      <c r="D7" s="169"/>
      <c r="E7" s="13" t="s">
        <v>6</v>
      </c>
      <c r="F7" s="13" t="s">
        <v>7</v>
      </c>
      <c r="G7" s="169"/>
      <c r="H7" s="13" t="s">
        <v>6</v>
      </c>
      <c r="I7" s="13" t="s">
        <v>7</v>
      </c>
      <c r="J7" s="169"/>
      <c r="K7" s="13" t="s">
        <v>6</v>
      </c>
      <c r="L7" s="13" t="s">
        <v>7</v>
      </c>
      <c r="M7" s="169"/>
      <c r="N7" s="13" t="s">
        <v>6</v>
      </c>
      <c r="O7" s="13" t="s">
        <v>7</v>
      </c>
      <c r="P7" s="169"/>
      <c r="Q7" s="13" t="s">
        <v>6</v>
      </c>
      <c r="R7" s="13" t="s">
        <v>7</v>
      </c>
      <c r="S7" s="169"/>
      <c r="T7" s="13" t="s">
        <v>6</v>
      </c>
      <c r="U7" s="13" t="s">
        <v>7</v>
      </c>
    </row>
    <row r="8" spans="1:21" ht="16.5" customHeight="1">
      <c r="A8" s="11">
        <v>1</v>
      </c>
      <c r="B8" s="13">
        <v>2</v>
      </c>
      <c r="C8" s="11">
        <v>3</v>
      </c>
      <c r="D8" s="13">
        <v>4</v>
      </c>
      <c r="E8" s="11">
        <v>5</v>
      </c>
      <c r="F8" s="13">
        <v>6</v>
      </c>
      <c r="G8" s="11">
        <v>7</v>
      </c>
      <c r="H8" s="13">
        <v>8</v>
      </c>
      <c r="I8" s="11">
        <v>9</v>
      </c>
      <c r="J8" s="13">
        <v>10</v>
      </c>
      <c r="K8" s="11">
        <v>11</v>
      </c>
      <c r="L8" s="13">
        <v>12</v>
      </c>
      <c r="M8" s="11">
        <v>13</v>
      </c>
      <c r="N8" s="13">
        <v>14</v>
      </c>
      <c r="O8" s="11">
        <v>15</v>
      </c>
      <c r="P8" s="13">
        <v>16</v>
      </c>
      <c r="Q8" s="11">
        <v>17</v>
      </c>
      <c r="R8" s="13">
        <v>18</v>
      </c>
      <c r="S8" s="11">
        <v>19</v>
      </c>
      <c r="T8" s="13">
        <v>20</v>
      </c>
      <c r="U8" s="11">
        <v>21</v>
      </c>
    </row>
    <row r="9" spans="1:21" s="6" customFormat="1" ht="23.25" customHeight="1">
      <c r="A9" s="10" t="s">
        <v>376</v>
      </c>
      <c r="B9" s="34" t="s">
        <v>194</v>
      </c>
      <c r="C9" s="10" t="s">
        <v>10</v>
      </c>
      <c r="D9" s="146">
        <f>E9+F9</f>
        <v>1120364.3875000002</v>
      </c>
      <c r="E9" s="146">
        <f>E11</f>
        <v>831518.9358999999</v>
      </c>
      <c r="F9" s="146">
        <f>F106+F123</f>
        <v>288845.45160000026</v>
      </c>
      <c r="G9" s="146">
        <f>H9+I9</f>
        <v>3681816.8551</v>
      </c>
      <c r="H9" s="146">
        <f>H11</f>
        <v>1665570</v>
      </c>
      <c r="I9" s="146">
        <f>I106+I123</f>
        <v>2016246.8550999998</v>
      </c>
      <c r="J9" s="121">
        <f>K9+L9</f>
        <v>3118739</v>
      </c>
      <c r="K9" s="121">
        <f>K11</f>
        <v>1667739</v>
      </c>
      <c r="L9" s="121">
        <f>L106+L123</f>
        <v>1451000</v>
      </c>
      <c r="M9" s="121">
        <f>N9+O9</f>
        <v>-563077.8550999998</v>
      </c>
      <c r="N9" s="121">
        <f>K9-H9</f>
        <v>2169</v>
      </c>
      <c r="O9" s="121">
        <f>L9-I9</f>
        <v>-565246.8550999998</v>
      </c>
      <c r="P9" s="121">
        <f>Q9+R9</f>
        <v>2570279</v>
      </c>
      <c r="Q9" s="121">
        <f>Q11</f>
        <v>1754279</v>
      </c>
      <c r="R9" s="121">
        <f>R106+R123</f>
        <v>816000</v>
      </c>
      <c r="S9" s="121">
        <f>T9+U9</f>
        <v>2391719</v>
      </c>
      <c r="T9" s="121">
        <f>T11</f>
        <v>1933719</v>
      </c>
      <c r="U9" s="121">
        <f>U106+U123</f>
        <v>458000</v>
      </c>
    </row>
    <row r="10" spans="1:21" ht="12.75" customHeight="1">
      <c r="A10" s="21"/>
      <c r="B10" s="20" t="s">
        <v>5</v>
      </c>
      <c r="C10" s="21"/>
      <c r="D10" s="146"/>
      <c r="E10" s="147"/>
      <c r="F10" s="147"/>
      <c r="G10" s="148"/>
      <c r="H10" s="147"/>
      <c r="I10" s="147"/>
      <c r="J10" s="129"/>
      <c r="K10" s="149"/>
      <c r="L10" s="149"/>
      <c r="M10" s="129"/>
      <c r="N10" s="129"/>
      <c r="O10" s="121"/>
      <c r="P10" s="129"/>
      <c r="Q10" s="149"/>
      <c r="R10" s="149"/>
      <c r="S10" s="121"/>
      <c r="T10" s="149"/>
      <c r="U10" s="149"/>
    </row>
    <row r="11" spans="1:21" s="6" customFormat="1" ht="24.75" customHeight="1">
      <c r="A11" s="10" t="s">
        <v>377</v>
      </c>
      <c r="B11" s="34" t="s">
        <v>378</v>
      </c>
      <c r="C11" s="10" t="s">
        <v>379</v>
      </c>
      <c r="D11" s="146">
        <f aca="true" t="shared" si="0" ref="D11:D73">E11+F11</f>
        <v>831518.9358999999</v>
      </c>
      <c r="E11" s="146">
        <f>E13+E20+E69+E80+E88</f>
        <v>831518.9358999999</v>
      </c>
      <c r="F11" s="148"/>
      <c r="G11" s="146">
        <f aca="true" t="shared" si="1" ref="G11:G73">H11+I11</f>
        <v>1665570</v>
      </c>
      <c r="H11" s="146">
        <f>H13+H20+H69+H80+H88</f>
        <v>1665570</v>
      </c>
      <c r="I11" s="148"/>
      <c r="J11" s="129">
        <f aca="true" t="shared" si="2" ref="J11:J73">K11+L11</f>
        <v>1667739</v>
      </c>
      <c r="K11" s="121">
        <f>K13+K20+K69+K80+K88</f>
        <v>1667739</v>
      </c>
      <c r="L11" s="129"/>
      <c r="M11" s="129">
        <f aca="true" t="shared" si="3" ref="M11:M73">N11+O11</f>
        <v>2169</v>
      </c>
      <c r="N11" s="129">
        <f aca="true" t="shared" si="4" ref="N11:N73">K11-H11</f>
        <v>2169</v>
      </c>
      <c r="O11" s="121"/>
      <c r="P11" s="129">
        <f aca="true" t="shared" si="5" ref="P11:P73">Q11+R11</f>
        <v>1754279</v>
      </c>
      <c r="Q11" s="121">
        <f>Q13+Q20+Q69+Q80+Q88</f>
        <v>1754279</v>
      </c>
      <c r="R11" s="129"/>
      <c r="S11" s="121">
        <f aca="true" t="shared" si="6" ref="S11:S73">T11+U11</f>
        <v>1933719</v>
      </c>
      <c r="T11" s="121">
        <f>T13+T20+T69+T80+T88</f>
        <v>1933719</v>
      </c>
      <c r="U11" s="129"/>
    </row>
    <row r="12" spans="1:21" ht="12.75" customHeight="1">
      <c r="A12" s="21"/>
      <c r="B12" s="20" t="s">
        <v>5</v>
      </c>
      <c r="C12" s="21"/>
      <c r="D12" s="146"/>
      <c r="E12" s="147"/>
      <c r="F12" s="147"/>
      <c r="G12" s="148"/>
      <c r="H12" s="147"/>
      <c r="I12" s="147"/>
      <c r="J12" s="129"/>
      <c r="K12" s="149"/>
      <c r="L12" s="149"/>
      <c r="M12" s="129"/>
      <c r="N12" s="129"/>
      <c r="O12" s="121"/>
      <c r="P12" s="129"/>
      <c r="Q12" s="149"/>
      <c r="R12" s="149"/>
      <c r="S12" s="121"/>
      <c r="T12" s="149"/>
      <c r="U12" s="149"/>
    </row>
    <row r="13" spans="1:21" s="6" customFormat="1" ht="25.5" customHeight="1">
      <c r="A13" s="10" t="s">
        <v>380</v>
      </c>
      <c r="B13" s="16" t="s">
        <v>381</v>
      </c>
      <c r="C13" s="10" t="s">
        <v>379</v>
      </c>
      <c r="D13" s="146">
        <f t="shared" si="0"/>
        <v>169435.304</v>
      </c>
      <c r="E13" s="146">
        <f>E15</f>
        <v>169435.304</v>
      </c>
      <c r="F13" s="148"/>
      <c r="G13" s="146">
        <f t="shared" si="1"/>
        <v>315367.8</v>
      </c>
      <c r="H13" s="146">
        <f>H15</f>
        <v>315367.8</v>
      </c>
      <c r="I13" s="148"/>
      <c r="J13" s="121">
        <f t="shared" si="2"/>
        <v>313284</v>
      </c>
      <c r="K13" s="121">
        <f>K15</f>
        <v>313284</v>
      </c>
      <c r="L13" s="129"/>
      <c r="M13" s="129">
        <f t="shared" si="3"/>
        <v>-2083.7999999999884</v>
      </c>
      <c r="N13" s="129">
        <f t="shared" si="4"/>
        <v>-2083.7999999999884</v>
      </c>
      <c r="O13" s="121"/>
      <c r="P13" s="129">
        <f t="shared" si="5"/>
        <v>352679</v>
      </c>
      <c r="Q13" s="121">
        <f>Q15</f>
        <v>352679</v>
      </c>
      <c r="R13" s="129"/>
      <c r="S13" s="121">
        <f t="shared" si="6"/>
        <v>416399</v>
      </c>
      <c r="T13" s="121">
        <f>T15</f>
        <v>416399</v>
      </c>
      <c r="U13" s="129"/>
    </row>
    <row r="14" spans="1:21" ht="12.75" customHeight="1">
      <c r="A14" s="21"/>
      <c r="B14" s="20" t="s">
        <v>5</v>
      </c>
      <c r="C14" s="21"/>
      <c r="D14" s="146"/>
      <c r="E14" s="147"/>
      <c r="F14" s="147"/>
      <c r="G14" s="148"/>
      <c r="H14" s="147"/>
      <c r="I14" s="147"/>
      <c r="J14" s="129"/>
      <c r="K14" s="150"/>
      <c r="L14" s="149"/>
      <c r="M14" s="129"/>
      <c r="N14" s="129"/>
      <c r="O14" s="121"/>
      <c r="P14" s="129"/>
      <c r="Q14" s="149"/>
      <c r="R14" s="149"/>
      <c r="S14" s="121"/>
      <c r="T14" s="149"/>
      <c r="U14" s="149"/>
    </row>
    <row r="15" spans="1:21" s="6" customFormat="1" ht="25.5" customHeight="1">
      <c r="A15" s="10" t="s">
        <v>382</v>
      </c>
      <c r="B15" s="16" t="s">
        <v>383</v>
      </c>
      <c r="C15" s="10" t="s">
        <v>379</v>
      </c>
      <c r="D15" s="146">
        <f t="shared" si="0"/>
        <v>169435.304</v>
      </c>
      <c r="E15" s="146">
        <f>E17+E18+E19</f>
        <v>169435.304</v>
      </c>
      <c r="F15" s="148"/>
      <c r="G15" s="148">
        <f t="shared" si="1"/>
        <v>315367.8</v>
      </c>
      <c r="H15" s="146">
        <f>H17+H18+H19</f>
        <v>315367.8</v>
      </c>
      <c r="I15" s="148"/>
      <c r="J15" s="129">
        <f t="shared" si="2"/>
        <v>313284</v>
      </c>
      <c r="K15" s="121">
        <f>K17+K18+K19</f>
        <v>313284</v>
      </c>
      <c r="L15" s="129"/>
      <c r="M15" s="129">
        <f t="shared" si="3"/>
        <v>-2083.7999999999884</v>
      </c>
      <c r="N15" s="129">
        <f t="shared" si="4"/>
        <v>-2083.7999999999884</v>
      </c>
      <c r="O15" s="121"/>
      <c r="P15" s="129">
        <f t="shared" si="5"/>
        <v>352679</v>
      </c>
      <c r="Q15" s="121">
        <f>Q17+Q18+Q19</f>
        <v>352679</v>
      </c>
      <c r="R15" s="129"/>
      <c r="S15" s="121">
        <f t="shared" si="6"/>
        <v>416399</v>
      </c>
      <c r="T15" s="121">
        <f>T17+T18+T19</f>
        <v>416399</v>
      </c>
      <c r="U15" s="129"/>
    </row>
    <row r="16" spans="1:21" ht="12.75" customHeight="1">
      <c r="A16" s="21"/>
      <c r="B16" s="20" t="s">
        <v>202</v>
      </c>
      <c r="C16" s="21"/>
      <c r="D16" s="146"/>
      <c r="E16" s="147"/>
      <c r="F16" s="147"/>
      <c r="G16" s="148"/>
      <c r="H16" s="147"/>
      <c r="I16" s="147"/>
      <c r="J16" s="129"/>
      <c r="K16" s="149"/>
      <c r="L16" s="149"/>
      <c r="M16" s="129"/>
      <c r="N16" s="129"/>
      <c r="O16" s="121"/>
      <c r="P16" s="129"/>
      <c r="Q16" s="149"/>
      <c r="R16" s="149"/>
      <c r="S16" s="121"/>
      <c r="T16" s="149"/>
      <c r="U16" s="149"/>
    </row>
    <row r="17" spans="1:21" ht="14.25" customHeight="1">
      <c r="A17" s="21" t="s">
        <v>384</v>
      </c>
      <c r="B17" s="20" t="s">
        <v>385</v>
      </c>
      <c r="C17" s="21" t="s">
        <v>384</v>
      </c>
      <c r="D17" s="146">
        <f t="shared" si="0"/>
        <v>144133.789</v>
      </c>
      <c r="E17" s="147">
        <v>144133.789</v>
      </c>
      <c r="F17" s="147"/>
      <c r="G17" s="148">
        <f t="shared" si="1"/>
        <v>277367.8</v>
      </c>
      <c r="H17" s="147">
        <v>277367.8</v>
      </c>
      <c r="I17" s="147"/>
      <c r="J17" s="129">
        <f t="shared" si="2"/>
        <v>277284</v>
      </c>
      <c r="K17" s="149">
        <v>277284</v>
      </c>
      <c r="L17" s="149"/>
      <c r="M17" s="129">
        <f t="shared" si="3"/>
        <v>-83.79999999998836</v>
      </c>
      <c r="N17" s="129">
        <f t="shared" si="4"/>
        <v>-83.79999999998836</v>
      </c>
      <c r="O17" s="121"/>
      <c r="P17" s="129">
        <f t="shared" si="5"/>
        <v>298679</v>
      </c>
      <c r="Q17" s="149">
        <v>298679</v>
      </c>
      <c r="R17" s="149"/>
      <c r="S17" s="121">
        <f t="shared" si="6"/>
        <v>343399</v>
      </c>
      <c r="T17" s="149">
        <v>343399</v>
      </c>
      <c r="U17" s="149"/>
    </row>
    <row r="18" spans="1:21" ht="26.25" customHeight="1">
      <c r="A18" s="21" t="s">
        <v>386</v>
      </c>
      <c r="B18" s="20" t="s">
        <v>387</v>
      </c>
      <c r="C18" s="21" t="s">
        <v>386</v>
      </c>
      <c r="D18" s="146">
        <f t="shared" si="0"/>
        <v>22614.731</v>
      </c>
      <c r="E18" s="147">
        <v>22614.731</v>
      </c>
      <c r="F18" s="147"/>
      <c r="G18" s="148">
        <f t="shared" si="1"/>
        <v>33000</v>
      </c>
      <c r="H18" s="148">
        <v>33000</v>
      </c>
      <c r="I18" s="148"/>
      <c r="J18" s="129">
        <f t="shared" si="2"/>
        <v>33000</v>
      </c>
      <c r="K18" s="129">
        <v>33000</v>
      </c>
      <c r="L18" s="149"/>
      <c r="M18" s="129">
        <f t="shared" si="3"/>
        <v>0</v>
      </c>
      <c r="N18" s="129">
        <f t="shared" si="4"/>
        <v>0</v>
      </c>
      <c r="O18" s="121"/>
      <c r="P18" s="129">
        <f t="shared" si="5"/>
        <v>50000</v>
      </c>
      <c r="Q18" s="149">
        <v>50000</v>
      </c>
      <c r="R18" s="149"/>
      <c r="S18" s="121">
        <f t="shared" si="6"/>
        <v>70000</v>
      </c>
      <c r="T18" s="149">
        <v>70000</v>
      </c>
      <c r="U18" s="149"/>
    </row>
    <row r="19" spans="1:21" ht="26.25" customHeight="1">
      <c r="A19" s="21">
        <v>4114</v>
      </c>
      <c r="B19" s="20" t="s">
        <v>636</v>
      </c>
      <c r="C19" s="21">
        <v>4115</v>
      </c>
      <c r="D19" s="146">
        <f t="shared" si="0"/>
        <v>2686.784</v>
      </c>
      <c r="E19" s="147">
        <v>2686.784</v>
      </c>
      <c r="F19" s="147"/>
      <c r="G19" s="148">
        <f t="shared" si="1"/>
        <v>5000</v>
      </c>
      <c r="H19" s="148">
        <v>5000</v>
      </c>
      <c r="I19" s="148"/>
      <c r="J19" s="129">
        <f t="shared" si="2"/>
        <v>3000</v>
      </c>
      <c r="K19" s="129">
        <v>3000</v>
      </c>
      <c r="L19" s="149"/>
      <c r="M19" s="129">
        <f t="shared" si="3"/>
        <v>-2000</v>
      </c>
      <c r="N19" s="129">
        <f t="shared" si="4"/>
        <v>-2000</v>
      </c>
      <c r="O19" s="121"/>
      <c r="P19" s="129">
        <f t="shared" si="5"/>
        <v>4000</v>
      </c>
      <c r="Q19" s="149">
        <v>4000</v>
      </c>
      <c r="R19" s="149"/>
      <c r="S19" s="121">
        <f t="shared" si="6"/>
        <v>3000</v>
      </c>
      <c r="T19" s="149">
        <v>3000</v>
      </c>
      <c r="U19" s="149"/>
    </row>
    <row r="20" spans="1:21" s="6" customFormat="1" ht="29.25" customHeight="1">
      <c r="A20" s="10" t="s">
        <v>388</v>
      </c>
      <c r="B20" s="16" t="s">
        <v>389</v>
      </c>
      <c r="C20" s="10" t="s">
        <v>379</v>
      </c>
      <c r="D20" s="146">
        <f t="shared" si="0"/>
        <v>39244.9319</v>
      </c>
      <c r="E20" s="146">
        <f>E22+E30+E34+E46+E50</f>
        <v>39244.9319</v>
      </c>
      <c r="F20" s="148"/>
      <c r="G20" s="148">
        <f t="shared" si="1"/>
        <v>79115.8487</v>
      </c>
      <c r="H20" s="146">
        <f>H22+H30+H34+H43+H46+H50</f>
        <v>79115.8487</v>
      </c>
      <c r="I20" s="148"/>
      <c r="J20" s="129">
        <f t="shared" si="2"/>
        <v>77650</v>
      </c>
      <c r="K20" s="121">
        <f>K22+K30+K34+K46+K50</f>
        <v>77650</v>
      </c>
      <c r="L20" s="129"/>
      <c r="M20" s="129">
        <f t="shared" si="3"/>
        <v>-1465.8487000000023</v>
      </c>
      <c r="N20" s="129">
        <f t="shared" si="4"/>
        <v>-1465.8487000000023</v>
      </c>
      <c r="O20" s="121"/>
      <c r="P20" s="129">
        <f t="shared" si="5"/>
        <v>89450</v>
      </c>
      <c r="Q20" s="121">
        <f>Q22+Q30+Q34+Q46+Q50</f>
        <v>89450</v>
      </c>
      <c r="R20" s="129"/>
      <c r="S20" s="121">
        <f t="shared" si="6"/>
        <v>104400</v>
      </c>
      <c r="T20" s="121">
        <f>T22+T30+T34+T46+T50</f>
        <v>104400</v>
      </c>
      <c r="U20" s="129"/>
    </row>
    <row r="21" spans="1:21" ht="12.75" customHeight="1">
      <c r="A21" s="21"/>
      <c r="B21" s="20" t="s">
        <v>5</v>
      </c>
      <c r="C21" s="21"/>
      <c r="D21" s="146"/>
      <c r="E21" s="147"/>
      <c r="F21" s="147"/>
      <c r="G21" s="148"/>
      <c r="H21" s="147"/>
      <c r="I21" s="147"/>
      <c r="J21" s="129"/>
      <c r="K21" s="149"/>
      <c r="L21" s="149"/>
      <c r="M21" s="129"/>
      <c r="N21" s="129"/>
      <c r="O21" s="121"/>
      <c r="P21" s="129"/>
      <c r="Q21" s="149"/>
      <c r="R21" s="149"/>
      <c r="S21" s="121"/>
      <c r="T21" s="149"/>
      <c r="U21" s="149"/>
    </row>
    <row r="22" spans="1:21" s="6" customFormat="1" ht="25.5" customHeight="1">
      <c r="A22" s="10" t="s">
        <v>390</v>
      </c>
      <c r="B22" s="16" t="s">
        <v>391</v>
      </c>
      <c r="C22" s="10" t="s">
        <v>379</v>
      </c>
      <c r="D22" s="146">
        <f t="shared" si="0"/>
        <v>11484.0388</v>
      </c>
      <c r="E22" s="146">
        <f>E24+E25+E26+E27+E28</f>
        <v>11484.0388</v>
      </c>
      <c r="F22" s="148"/>
      <c r="G22" s="148">
        <f t="shared" si="1"/>
        <v>19962.557699999998</v>
      </c>
      <c r="H22" s="146">
        <f>H24+H25+H26+H27+H28</f>
        <v>19962.557699999998</v>
      </c>
      <c r="I22" s="148"/>
      <c r="J22" s="129">
        <f t="shared" si="2"/>
        <v>17950</v>
      </c>
      <c r="K22" s="120">
        <f>K25+K26+K27+K28</f>
        <v>17950</v>
      </c>
      <c r="L22" s="129"/>
      <c r="M22" s="129">
        <f t="shared" si="3"/>
        <v>-2012.5576999999976</v>
      </c>
      <c r="N22" s="129">
        <f t="shared" si="4"/>
        <v>-2012.5576999999976</v>
      </c>
      <c r="O22" s="121"/>
      <c r="P22" s="129">
        <f t="shared" si="5"/>
        <v>20700</v>
      </c>
      <c r="Q22" s="121">
        <f>Q25+Q26+Q27+Q28</f>
        <v>20700</v>
      </c>
      <c r="R22" s="129"/>
      <c r="S22" s="121">
        <f t="shared" si="6"/>
        <v>21900</v>
      </c>
      <c r="T22" s="121">
        <f>T25+T26+T27+T28</f>
        <v>21900</v>
      </c>
      <c r="U22" s="129"/>
    </row>
    <row r="23" spans="1:21" ht="12.75" customHeight="1">
      <c r="A23" s="21"/>
      <c r="B23" s="20" t="s">
        <v>202</v>
      </c>
      <c r="C23" s="21"/>
      <c r="D23" s="146"/>
      <c r="E23" s="147"/>
      <c r="F23" s="147"/>
      <c r="G23" s="148"/>
      <c r="H23" s="147"/>
      <c r="I23" s="147"/>
      <c r="J23" s="129"/>
      <c r="K23" s="121"/>
      <c r="L23" s="121"/>
      <c r="M23" s="129"/>
      <c r="N23" s="129"/>
      <c r="O23" s="121"/>
      <c r="P23" s="129"/>
      <c r="Q23" s="121"/>
      <c r="R23" s="121"/>
      <c r="S23" s="121"/>
      <c r="T23" s="121"/>
      <c r="U23" s="121"/>
    </row>
    <row r="24" spans="1:21" ht="12.75" customHeight="1">
      <c r="A24" s="21">
        <v>4211</v>
      </c>
      <c r="B24" s="20" t="s">
        <v>637</v>
      </c>
      <c r="C24" s="21">
        <v>4211</v>
      </c>
      <c r="D24" s="146">
        <f t="shared" si="0"/>
        <v>942.1</v>
      </c>
      <c r="E24" s="147">
        <v>942.1</v>
      </c>
      <c r="F24" s="147"/>
      <c r="G24" s="148">
        <f t="shared" si="1"/>
        <v>1300</v>
      </c>
      <c r="H24" s="147">
        <v>1300</v>
      </c>
      <c r="I24" s="147"/>
      <c r="J24" s="129">
        <f t="shared" si="2"/>
        <v>0</v>
      </c>
      <c r="K24" s="147"/>
      <c r="L24" s="121"/>
      <c r="M24" s="129">
        <f t="shared" si="3"/>
        <v>-1300</v>
      </c>
      <c r="N24" s="129">
        <f t="shared" si="4"/>
        <v>-1300</v>
      </c>
      <c r="O24" s="121"/>
      <c r="P24" s="129">
        <f t="shared" si="5"/>
        <v>0</v>
      </c>
      <c r="Q24" s="121"/>
      <c r="R24" s="121"/>
      <c r="S24" s="121"/>
      <c r="T24" s="121"/>
      <c r="U24" s="121"/>
    </row>
    <row r="25" spans="1:21" ht="12.75" customHeight="1">
      <c r="A25" s="21" t="s">
        <v>392</v>
      </c>
      <c r="B25" s="20" t="s">
        <v>393</v>
      </c>
      <c r="C25" s="21" t="s">
        <v>392</v>
      </c>
      <c r="D25" s="146">
        <f t="shared" si="0"/>
        <v>6755.891</v>
      </c>
      <c r="E25" s="147">
        <v>6755.891</v>
      </c>
      <c r="F25" s="147"/>
      <c r="G25" s="148">
        <f t="shared" si="1"/>
        <v>11912.5577</v>
      </c>
      <c r="H25" s="147">
        <v>11912.5577</v>
      </c>
      <c r="I25" s="147"/>
      <c r="J25" s="129">
        <f t="shared" si="2"/>
        <v>11200</v>
      </c>
      <c r="K25" s="147">
        <v>11200</v>
      </c>
      <c r="L25" s="149"/>
      <c r="M25" s="129">
        <f t="shared" si="3"/>
        <v>-712.5576999999994</v>
      </c>
      <c r="N25" s="129">
        <f t="shared" si="4"/>
        <v>-712.5576999999994</v>
      </c>
      <c r="O25" s="121"/>
      <c r="P25" s="129">
        <f t="shared" si="5"/>
        <v>13500</v>
      </c>
      <c r="Q25" s="149">
        <v>13500</v>
      </c>
      <c r="R25" s="149"/>
      <c r="S25" s="121">
        <f t="shared" si="6"/>
        <v>14000</v>
      </c>
      <c r="T25" s="149">
        <v>14000</v>
      </c>
      <c r="U25" s="149"/>
    </row>
    <row r="26" spans="1:21" ht="12.75" customHeight="1">
      <c r="A26" s="21" t="s">
        <v>394</v>
      </c>
      <c r="B26" s="20" t="s">
        <v>395</v>
      </c>
      <c r="C26" s="21" t="s">
        <v>394</v>
      </c>
      <c r="D26" s="146">
        <f t="shared" si="0"/>
        <v>897.557</v>
      </c>
      <c r="E26" s="147">
        <v>897.557</v>
      </c>
      <c r="F26" s="147"/>
      <c r="G26" s="148">
        <f t="shared" si="1"/>
        <v>3000</v>
      </c>
      <c r="H26" s="147">
        <v>3000</v>
      </c>
      <c r="I26" s="147"/>
      <c r="J26" s="129">
        <f t="shared" si="2"/>
        <v>3000</v>
      </c>
      <c r="K26" s="147">
        <v>3000</v>
      </c>
      <c r="L26" s="149"/>
      <c r="M26" s="129">
        <f t="shared" si="3"/>
        <v>0</v>
      </c>
      <c r="N26" s="129">
        <f t="shared" si="4"/>
        <v>0</v>
      </c>
      <c r="O26" s="121"/>
      <c r="P26" s="129">
        <f t="shared" si="5"/>
        <v>3200</v>
      </c>
      <c r="Q26" s="149">
        <v>3200</v>
      </c>
      <c r="R26" s="149"/>
      <c r="S26" s="121">
        <f t="shared" si="6"/>
        <v>3500</v>
      </c>
      <c r="T26" s="149">
        <v>3500</v>
      </c>
      <c r="U26" s="149"/>
    </row>
    <row r="27" spans="1:21" ht="12.75" customHeight="1">
      <c r="A27" s="21" t="s">
        <v>396</v>
      </c>
      <c r="B27" s="20" t="s">
        <v>397</v>
      </c>
      <c r="C27" s="21" t="s">
        <v>396</v>
      </c>
      <c r="D27" s="146">
        <f t="shared" si="0"/>
        <v>2790.4908</v>
      </c>
      <c r="E27" s="147">
        <v>2790.4908</v>
      </c>
      <c r="F27" s="147"/>
      <c r="G27" s="148">
        <f t="shared" si="1"/>
        <v>3100</v>
      </c>
      <c r="H27" s="147">
        <v>3100</v>
      </c>
      <c r="I27" s="147"/>
      <c r="J27" s="129">
        <f t="shared" si="2"/>
        <v>3100</v>
      </c>
      <c r="K27" s="147">
        <v>3100</v>
      </c>
      <c r="L27" s="149"/>
      <c r="M27" s="129">
        <f t="shared" si="3"/>
        <v>0</v>
      </c>
      <c r="N27" s="129">
        <f t="shared" si="4"/>
        <v>0</v>
      </c>
      <c r="O27" s="121"/>
      <c r="P27" s="129">
        <f t="shared" si="5"/>
        <v>3300</v>
      </c>
      <c r="Q27" s="149">
        <v>3300</v>
      </c>
      <c r="R27" s="149"/>
      <c r="S27" s="121">
        <f t="shared" si="6"/>
        <v>3600</v>
      </c>
      <c r="T27" s="149">
        <v>3600</v>
      </c>
      <c r="U27" s="149"/>
    </row>
    <row r="28" spans="1:21" ht="12.75" customHeight="1">
      <c r="A28" s="21" t="s">
        <v>398</v>
      </c>
      <c r="B28" s="20" t="s">
        <v>399</v>
      </c>
      <c r="C28" s="21" t="s">
        <v>398</v>
      </c>
      <c r="D28" s="146">
        <f t="shared" si="0"/>
        <v>98</v>
      </c>
      <c r="E28" s="147">
        <v>98</v>
      </c>
      <c r="F28" s="147"/>
      <c r="G28" s="148">
        <f t="shared" si="1"/>
        <v>650</v>
      </c>
      <c r="H28" s="147">
        <v>650</v>
      </c>
      <c r="I28" s="147"/>
      <c r="J28" s="129">
        <f t="shared" si="2"/>
        <v>650</v>
      </c>
      <c r="K28" s="147">
        <v>650</v>
      </c>
      <c r="L28" s="121"/>
      <c r="M28" s="129">
        <f t="shared" si="3"/>
        <v>0</v>
      </c>
      <c r="N28" s="129">
        <f t="shared" si="4"/>
        <v>0</v>
      </c>
      <c r="O28" s="121"/>
      <c r="P28" s="129">
        <f t="shared" si="5"/>
        <v>700</v>
      </c>
      <c r="Q28" s="129">
        <v>700</v>
      </c>
      <c r="R28" s="121"/>
      <c r="S28" s="121">
        <f t="shared" si="6"/>
        <v>800</v>
      </c>
      <c r="T28" s="129">
        <v>800</v>
      </c>
      <c r="U28" s="121"/>
    </row>
    <row r="29" spans="1:21" ht="12.75" customHeight="1">
      <c r="A29" s="21" t="s">
        <v>400</v>
      </c>
      <c r="B29" s="20" t="s">
        <v>401</v>
      </c>
      <c r="C29" s="21" t="s">
        <v>400</v>
      </c>
      <c r="D29" s="146"/>
      <c r="E29" s="147"/>
      <c r="F29" s="147"/>
      <c r="G29" s="148"/>
      <c r="H29" s="147"/>
      <c r="I29" s="147"/>
      <c r="J29" s="129"/>
      <c r="K29" s="149"/>
      <c r="L29" s="149"/>
      <c r="M29" s="129"/>
      <c r="N29" s="129"/>
      <c r="O29" s="121"/>
      <c r="P29" s="129"/>
      <c r="Q29" s="149"/>
      <c r="R29" s="149"/>
      <c r="S29" s="121"/>
      <c r="T29" s="149"/>
      <c r="U29" s="149"/>
    </row>
    <row r="30" spans="1:21" s="6" customFormat="1" ht="25.5" customHeight="1">
      <c r="A30" s="10" t="s">
        <v>402</v>
      </c>
      <c r="B30" s="16" t="s">
        <v>403</v>
      </c>
      <c r="C30" s="10" t="s">
        <v>379</v>
      </c>
      <c r="D30" s="146">
        <f t="shared" si="0"/>
        <v>151</v>
      </c>
      <c r="E30" s="146">
        <f>E32</f>
        <v>151</v>
      </c>
      <c r="F30" s="148"/>
      <c r="G30" s="148">
        <f t="shared" si="1"/>
        <v>1350</v>
      </c>
      <c r="H30" s="146">
        <f>H32</f>
        <v>1350</v>
      </c>
      <c r="I30" s="148"/>
      <c r="J30" s="129">
        <f t="shared" si="2"/>
        <v>1450</v>
      </c>
      <c r="K30" s="121">
        <f>K32</f>
        <v>1450</v>
      </c>
      <c r="L30" s="129"/>
      <c r="M30" s="129">
        <f t="shared" si="3"/>
        <v>100</v>
      </c>
      <c r="N30" s="129">
        <f t="shared" si="4"/>
        <v>100</v>
      </c>
      <c r="O30" s="121"/>
      <c r="P30" s="129">
        <f t="shared" si="5"/>
        <v>1600</v>
      </c>
      <c r="Q30" s="121">
        <f>Q32</f>
        <v>1600</v>
      </c>
      <c r="R30" s="129"/>
      <c r="S30" s="121">
        <f t="shared" si="6"/>
        <v>1750</v>
      </c>
      <c r="T30" s="121">
        <f>T32</f>
        <v>1750</v>
      </c>
      <c r="U30" s="129"/>
    </row>
    <row r="31" spans="1:21" ht="12.75" customHeight="1">
      <c r="A31" s="21"/>
      <c r="B31" s="20" t="s">
        <v>202</v>
      </c>
      <c r="C31" s="21"/>
      <c r="D31" s="146"/>
      <c r="E31" s="147"/>
      <c r="F31" s="147"/>
      <c r="G31" s="148"/>
      <c r="H31" s="147"/>
      <c r="I31" s="147"/>
      <c r="J31" s="129"/>
      <c r="K31" s="149"/>
      <c r="L31" s="149"/>
      <c r="M31" s="129"/>
      <c r="N31" s="129"/>
      <c r="O31" s="121"/>
      <c r="P31" s="129"/>
      <c r="Q31" s="149"/>
      <c r="R31" s="149"/>
      <c r="S31" s="121"/>
      <c r="T31" s="149"/>
      <c r="U31" s="149"/>
    </row>
    <row r="32" spans="1:21" ht="12.75" customHeight="1">
      <c r="A32" s="21" t="s">
        <v>404</v>
      </c>
      <c r="B32" s="20" t="s">
        <v>405</v>
      </c>
      <c r="C32" s="21" t="s">
        <v>404</v>
      </c>
      <c r="D32" s="146">
        <f t="shared" si="0"/>
        <v>151</v>
      </c>
      <c r="E32" s="147">
        <v>151</v>
      </c>
      <c r="F32" s="147"/>
      <c r="G32" s="148">
        <f t="shared" si="1"/>
        <v>1350</v>
      </c>
      <c r="H32" s="147">
        <v>1350</v>
      </c>
      <c r="I32" s="147"/>
      <c r="J32" s="129">
        <f t="shared" si="2"/>
        <v>1450</v>
      </c>
      <c r="K32" s="147">
        <v>1450</v>
      </c>
      <c r="L32" s="121"/>
      <c r="M32" s="129">
        <f t="shared" si="3"/>
        <v>100</v>
      </c>
      <c r="N32" s="129">
        <f t="shared" si="4"/>
        <v>100</v>
      </c>
      <c r="O32" s="121"/>
      <c r="P32" s="129">
        <f t="shared" si="5"/>
        <v>1600</v>
      </c>
      <c r="Q32" s="129">
        <v>1600</v>
      </c>
      <c r="R32" s="121"/>
      <c r="S32" s="121">
        <f t="shared" si="6"/>
        <v>1750</v>
      </c>
      <c r="T32" s="129">
        <v>1750</v>
      </c>
      <c r="U32" s="121"/>
    </row>
    <row r="33" spans="1:21" ht="12.75" customHeight="1">
      <c r="A33" s="21" t="s">
        <v>406</v>
      </c>
      <c r="B33" s="20" t="s">
        <v>407</v>
      </c>
      <c r="C33" s="21" t="s">
        <v>406</v>
      </c>
      <c r="D33" s="146"/>
      <c r="E33" s="147"/>
      <c r="F33" s="147"/>
      <c r="G33" s="148"/>
      <c r="H33" s="147"/>
      <c r="I33" s="147"/>
      <c r="J33" s="129"/>
      <c r="K33" s="149"/>
      <c r="L33" s="149"/>
      <c r="M33" s="129"/>
      <c r="N33" s="129"/>
      <c r="O33" s="121"/>
      <c r="P33" s="129"/>
      <c r="Q33" s="149"/>
      <c r="R33" s="149"/>
      <c r="S33" s="121"/>
      <c r="T33" s="149"/>
      <c r="U33" s="149"/>
    </row>
    <row r="34" spans="1:21" s="6" customFormat="1" ht="25.5" customHeight="1">
      <c r="A34" s="10" t="s">
        <v>408</v>
      </c>
      <c r="B34" s="16" t="s">
        <v>409</v>
      </c>
      <c r="C34" s="10" t="s">
        <v>379</v>
      </c>
      <c r="D34" s="146">
        <f t="shared" si="0"/>
        <v>11501.828</v>
      </c>
      <c r="E34" s="146">
        <f>E37+E38+E39+E41+E42</f>
        <v>11501.828</v>
      </c>
      <c r="F34" s="148"/>
      <c r="G34" s="148">
        <f t="shared" si="1"/>
        <v>16796.091</v>
      </c>
      <c r="H34" s="146">
        <f>H37+H38+H39+H41+H42</f>
        <v>16796.091</v>
      </c>
      <c r="I34" s="148"/>
      <c r="J34" s="129">
        <f t="shared" si="2"/>
        <v>19550</v>
      </c>
      <c r="K34" s="121">
        <f>K37+K38+K39+K41+K42</f>
        <v>19550</v>
      </c>
      <c r="L34" s="129"/>
      <c r="M34" s="129">
        <f t="shared" si="3"/>
        <v>2753.9089999999997</v>
      </c>
      <c r="N34" s="129">
        <f t="shared" si="4"/>
        <v>2753.9089999999997</v>
      </c>
      <c r="O34" s="121"/>
      <c r="P34" s="129">
        <f t="shared" si="5"/>
        <v>22650</v>
      </c>
      <c r="Q34" s="121">
        <f>Q37+Q38+Q39+Q41+Q42</f>
        <v>22650</v>
      </c>
      <c r="R34" s="129"/>
      <c r="S34" s="121">
        <f t="shared" si="6"/>
        <v>28150</v>
      </c>
      <c r="T34" s="121">
        <f>T37+T38+T39+T42+T41</f>
        <v>28150</v>
      </c>
      <c r="U34" s="129"/>
    </row>
    <row r="35" spans="1:21" ht="12.75" customHeight="1">
      <c r="A35" s="21"/>
      <c r="B35" s="20" t="s">
        <v>202</v>
      </c>
      <c r="C35" s="21"/>
      <c r="D35" s="146"/>
      <c r="E35" s="147"/>
      <c r="F35" s="147"/>
      <c r="G35" s="148"/>
      <c r="H35" s="147"/>
      <c r="I35" s="147"/>
      <c r="J35" s="129"/>
      <c r="K35" s="149"/>
      <c r="L35" s="149"/>
      <c r="M35" s="129"/>
      <c r="N35" s="129"/>
      <c r="O35" s="121"/>
      <c r="P35" s="129"/>
      <c r="Q35" s="149"/>
      <c r="R35" s="149"/>
      <c r="S35" s="121"/>
      <c r="T35" s="149"/>
      <c r="U35" s="149"/>
    </row>
    <row r="36" spans="1:21" ht="12.75" customHeight="1">
      <c r="A36" s="21" t="s">
        <v>410</v>
      </c>
      <c r="B36" s="20" t="s">
        <v>411</v>
      </c>
      <c r="C36" s="21" t="s">
        <v>410</v>
      </c>
      <c r="D36" s="146"/>
      <c r="E36" s="147"/>
      <c r="F36" s="147"/>
      <c r="G36" s="148"/>
      <c r="H36" s="147"/>
      <c r="I36" s="147"/>
      <c r="J36" s="129"/>
      <c r="K36" s="149"/>
      <c r="L36" s="149"/>
      <c r="M36" s="129"/>
      <c r="N36" s="129"/>
      <c r="O36" s="121"/>
      <c r="P36" s="129"/>
      <c r="Q36" s="149"/>
      <c r="R36" s="149"/>
      <c r="S36" s="121"/>
      <c r="T36" s="149"/>
      <c r="U36" s="149"/>
    </row>
    <row r="37" spans="1:21" ht="12.75" customHeight="1">
      <c r="A37" s="21" t="s">
        <v>412</v>
      </c>
      <c r="B37" s="20" t="s">
        <v>413</v>
      </c>
      <c r="C37" s="21" t="s">
        <v>412</v>
      </c>
      <c r="D37" s="146">
        <f t="shared" si="0"/>
        <v>302.4</v>
      </c>
      <c r="E37" s="147">
        <v>302.4</v>
      </c>
      <c r="F37" s="147"/>
      <c r="G37" s="148">
        <f t="shared" si="1"/>
        <v>700</v>
      </c>
      <c r="H37" s="147">
        <v>700</v>
      </c>
      <c r="I37" s="147"/>
      <c r="J37" s="129">
        <f t="shared" si="2"/>
        <v>700</v>
      </c>
      <c r="K37" s="148">
        <v>700</v>
      </c>
      <c r="L37" s="121"/>
      <c r="M37" s="129">
        <f t="shared" si="3"/>
        <v>0</v>
      </c>
      <c r="N37" s="129">
        <f t="shared" si="4"/>
        <v>0</v>
      </c>
      <c r="O37" s="121"/>
      <c r="P37" s="129">
        <f t="shared" si="5"/>
        <v>800</v>
      </c>
      <c r="Q37" s="129">
        <v>800</v>
      </c>
      <c r="R37" s="121"/>
      <c r="S37" s="121">
        <f t="shared" si="6"/>
        <v>1000</v>
      </c>
      <c r="T37" s="129">
        <v>1000</v>
      </c>
      <c r="U37" s="121"/>
    </row>
    <row r="38" spans="1:21" ht="12.75" customHeight="1">
      <c r="A38" s="21" t="s">
        <v>414</v>
      </c>
      <c r="B38" s="20" t="s">
        <v>415</v>
      </c>
      <c r="C38" s="21" t="s">
        <v>414</v>
      </c>
      <c r="D38" s="146">
        <f t="shared" si="0"/>
        <v>96</v>
      </c>
      <c r="E38" s="147">
        <v>96</v>
      </c>
      <c r="F38" s="147"/>
      <c r="G38" s="148">
        <f t="shared" si="1"/>
        <v>200</v>
      </c>
      <c r="H38" s="147">
        <v>200</v>
      </c>
      <c r="I38" s="147"/>
      <c r="J38" s="129">
        <f t="shared" si="2"/>
        <v>200</v>
      </c>
      <c r="K38" s="148">
        <v>200</v>
      </c>
      <c r="L38" s="149"/>
      <c r="M38" s="129">
        <f t="shared" si="3"/>
        <v>0</v>
      </c>
      <c r="N38" s="129">
        <f t="shared" si="4"/>
        <v>0</v>
      </c>
      <c r="O38" s="121"/>
      <c r="P38" s="129">
        <f t="shared" si="5"/>
        <v>250</v>
      </c>
      <c r="Q38" s="149">
        <v>250</v>
      </c>
      <c r="R38" s="149"/>
      <c r="S38" s="121">
        <f t="shared" si="6"/>
        <v>250</v>
      </c>
      <c r="T38" s="149">
        <v>250</v>
      </c>
      <c r="U38" s="149"/>
    </row>
    <row r="39" spans="1:21" ht="12.75" customHeight="1">
      <c r="A39" s="21" t="s">
        <v>416</v>
      </c>
      <c r="B39" s="20" t="s">
        <v>417</v>
      </c>
      <c r="C39" s="21" t="s">
        <v>416</v>
      </c>
      <c r="D39" s="146">
        <f t="shared" si="0"/>
        <v>598.525</v>
      </c>
      <c r="E39" s="147">
        <v>598.525</v>
      </c>
      <c r="F39" s="147"/>
      <c r="G39" s="148">
        <f t="shared" si="1"/>
        <v>800</v>
      </c>
      <c r="H39" s="147">
        <v>800</v>
      </c>
      <c r="I39" s="147"/>
      <c r="J39" s="129">
        <f t="shared" si="2"/>
        <v>800</v>
      </c>
      <c r="K39" s="148">
        <v>800</v>
      </c>
      <c r="L39" s="149"/>
      <c r="M39" s="129">
        <f t="shared" si="3"/>
        <v>0</v>
      </c>
      <c r="N39" s="129">
        <f t="shared" si="4"/>
        <v>0</v>
      </c>
      <c r="O39" s="121"/>
      <c r="P39" s="129">
        <f t="shared" si="5"/>
        <v>800</v>
      </c>
      <c r="Q39" s="149">
        <v>800</v>
      </c>
      <c r="R39" s="149"/>
      <c r="S39" s="121">
        <f t="shared" si="6"/>
        <v>900</v>
      </c>
      <c r="T39" s="149">
        <v>900</v>
      </c>
      <c r="U39" s="149"/>
    </row>
    <row r="40" spans="1:21" ht="12.75" customHeight="1">
      <c r="A40" s="21" t="s">
        <v>418</v>
      </c>
      <c r="B40" s="20" t="s">
        <v>419</v>
      </c>
      <c r="C40" s="21" t="s">
        <v>418</v>
      </c>
      <c r="D40" s="146"/>
      <c r="E40" s="147"/>
      <c r="F40" s="147"/>
      <c r="G40" s="148"/>
      <c r="H40" s="147"/>
      <c r="I40" s="147"/>
      <c r="J40" s="129"/>
      <c r="K40" s="146"/>
      <c r="L40" s="121"/>
      <c r="M40" s="129">
        <f t="shared" si="3"/>
        <v>0</v>
      </c>
      <c r="N40" s="129"/>
      <c r="O40" s="121"/>
      <c r="P40" s="129"/>
      <c r="Q40" s="121"/>
      <c r="R40" s="121"/>
      <c r="S40" s="121"/>
      <c r="T40" s="121"/>
      <c r="U40" s="121"/>
    </row>
    <row r="41" spans="1:21" ht="12.75" customHeight="1">
      <c r="A41" s="21" t="s">
        <v>420</v>
      </c>
      <c r="B41" s="20" t="s">
        <v>421</v>
      </c>
      <c r="C41" s="21" t="s">
        <v>420</v>
      </c>
      <c r="D41" s="146">
        <f t="shared" si="0"/>
        <v>900</v>
      </c>
      <c r="E41" s="147">
        <v>900</v>
      </c>
      <c r="F41" s="147"/>
      <c r="G41" s="148">
        <f t="shared" si="1"/>
        <v>650</v>
      </c>
      <c r="H41" s="147">
        <v>650</v>
      </c>
      <c r="I41" s="147"/>
      <c r="J41" s="129">
        <f t="shared" si="2"/>
        <v>650</v>
      </c>
      <c r="K41" s="148">
        <v>650</v>
      </c>
      <c r="L41" s="149"/>
      <c r="M41" s="129">
        <f t="shared" si="3"/>
        <v>0</v>
      </c>
      <c r="N41" s="129">
        <f t="shared" si="4"/>
        <v>0</v>
      </c>
      <c r="O41" s="121"/>
      <c r="P41" s="129">
        <f t="shared" si="5"/>
        <v>800</v>
      </c>
      <c r="Q41" s="149">
        <v>800</v>
      </c>
      <c r="R41" s="149"/>
      <c r="S41" s="121">
        <f t="shared" si="6"/>
        <v>1200</v>
      </c>
      <c r="T41" s="149">
        <v>1200</v>
      </c>
      <c r="U41" s="149"/>
    </row>
    <row r="42" spans="1:21" ht="12.75" customHeight="1">
      <c r="A42" s="21" t="s">
        <v>422</v>
      </c>
      <c r="B42" s="20" t="s">
        <v>423</v>
      </c>
      <c r="C42" s="21" t="s">
        <v>424</v>
      </c>
      <c r="D42" s="146">
        <f t="shared" si="0"/>
        <v>9604.903</v>
      </c>
      <c r="E42" s="147">
        <v>9604.903</v>
      </c>
      <c r="F42" s="147"/>
      <c r="G42" s="148">
        <f t="shared" si="1"/>
        <v>14446.091</v>
      </c>
      <c r="H42" s="147">
        <v>14446.091</v>
      </c>
      <c r="I42" s="147"/>
      <c r="J42" s="129">
        <f t="shared" si="2"/>
        <v>17200</v>
      </c>
      <c r="K42" s="148">
        <v>17200</v>
      </c>
      <c r="L42" s="149"/>
      <c r="M42" s="129">
        <f t="shared" si="3"/>
        <v>2753.9089999999997</v>
      </c>
      <c r="N42" s="129">
        <f t="shared" si="4"/>
        <v>2753.9089999999997</v>
      </c>
      <c r="O42" s="121"/>
      <c r="P42" s="129">
        <f t="shared" si="5"/>
        <v>20000</v>
      </c>
      <c r="Q42" s="149">
        <v>20000</v>
      </c>
      <c r="R42" s="149"/>
      <c r="S42" s="121">
        <f t="shared" si="6"/>
        <v>24800</v>
      </c>
      <c r="T42" s="149">
        <v>24800</v>
      </c>
      <c r="U42" s="149"/>
    </row>
    <row r="43" spans="1:21" s="6" customFormat="1" ht="25.5" customHeight="1">
      <c r="A43" s="10" t="s">
        <v>425</v>
      </c>
      <c r="B43" s="16" t="s">
        <v>426</v>
      </c>
      <c r="C43" s="10" t="s">
        <v>379</v>
      </c>
      <c r="D43" s="146"/>
      <c r="E43" s="148"/>
      <c r="F43" s="148"/>
      <c r="G43" s="148">
        <f t="shared" si="1"/>
        <v>25</v>
      </c>
      <c r="H43" s="146">
        <f>H45</f>
        <v>25</v>
      </c>
      <c r="I43" s="148"/>
      <c r="J43" s="129">
        <f t="shared" si="2"/>
        <v>0</v>
      </c>
      <c r="K43" s="129"/>
      <c r="L43" s="129"/>
      <c r="M43" s="129">
        <f t="shared" si="3"/>
        <v>-25</v>
      </c>
      <c r="N43" s="129">
        <f t="shared" si="4"/>
        <v>-25</v>
      </c>
      <c r="O43" s="121"/>
      <c r="P43" s="129">
        <f t="shared" si="5"/>
        <v>0</v>
      </c>
      <c r="Q43" s="129"/>
      <c r="R43" s="129"/>
      <c r="S43" s="121"/>
      <c r="T43" s="129"/>
      <c r="U43" s="129"/>
    </row>
    <row r="44" spans="1:21" ht="12.75" customHeight="1">
      <c r="A44" s="21"/>
      <c r="B44" s="20" t="s">
        <v>202</v>
      </c>
      <c r="C44" s="21"/>
      <c r="D44" s="146"/>
      <c r="E44" s="147"/>
      <c r="F44" s="147"/>
      <c r="G44" s="148"/>
      <c r="H44" s="147"/>
      <c r="I44" s="147"/>
      <c r="J44" s="129"/>
      <c r="K44" s="121"/>
      <c r="L44" s="121"/>
      <c r="M44" s="129"/>
      <c r="N44" s="129"/>
      <c r="O44" s="121"/>
      <c r="P44" s="129">
        <f t="shared" si="5"/>
        <v>0</v>
      </c>
      <c r="Q44" s="121"/>
      <c r="R44" s="121"/>
      <c r="S44" s="121"/>
      <c r="T44" s="121"/>
      <c r="U44" s="121"/>
    </row>
    <row r="45" spans="1:21" ht="12.75" customHeight="1">
      <c r="A45" s="21" t="s">
        <v>427</v>
      </c>
      <c r="B45" s="20" t="s">
        <v>428</v>
      </c>
      <c r="C45" s="21" t="s">
        <v>427</v>
      </c>
      <c r="D45" s="146"/>
      <c r="E45" s="147"/>
      <c r="F45" s="147"/>
      <c r="G45" s="148">
        <f t="shared" si="1"/>
        <v>25</v>
      </c>
      <c r="H45" s="147">
        <v>25</v>
      </c>
      <c r="I45" s="147"/>
      <c r="J45" s="129">
        <f t="shared" si="2"/>
        <v>0</v>
      </c>
      <c r="K45" s="149"/>
      <c r="L45" s="149"/>
      <c r="M45" s="129">
        <f t="shared" si="3"/>
        <v>-25</v>
      </c>
      <c r="N45" s="129">
        <f t="shared" si="4"/>
        <v>-25</v>
      </c>
      <c r="O45" s="121"/>
      <c r="P45" s="129">
        <f t="shared" si="5"/>
        <v>0</v>
      </c>
      <c r="Q45" s="149"/>
      <c r="R45" s="149"/>
      <c r="S45" s="121"/>
      <c r="T45" s="149"/>
      <c r="U45" s="149"/>
    </row>
    <row r="46" spans="1:21" s="6" customFormat="1" ht="25.5" customHeight="1">
      <c r="A46" s="10" t="s">
        <v>429</v>
      </c>
      <c r="B46" s="16" t="s">
        <v>430</v>
      </c>
      <c r="C46" s="10" t="s">
        <v>379</v>
      </c>
      <c r="D46" s="146">
        <f t="shared" si="0"/>
        <v>1760.31</v>
      </c>
      <c r="E46" s="146">
        <f>E48+E49</f>
        <v>1760.31</v>
      </c>
      <c r="F46" s="148"/>
      <c r="G46" s="148">
        <f t="shared" si="1"/>
        <v>3000</v>
      </c>
      <c r="H46" s="146">
        <f>H48+H49</f>
        <v>3000</v>
      </c>
      <c r="I46" s="148"/>
      <c r="J46" s="129">
        <f t="shared" si="2"/>
        <v>3000</v>
      </c>
      <c r="K46" s="121">
        <f>K48+K49</f>
        <v>3000</v>
      </c>
      <c r="L46" s="129"/>
      <c r="M46" s="129">
        <f t="shared" si="3"/>
        <v>0</v>
      </c>
      <c r="N46" s="129">
        <f t="shared" si="4"/>
        <v>0</v>
      </c>
      <c r="O46" s="121"/>
      <c r="P46" s="129">
        <f t="shared" si="5"/>
        <v>3500</v>
      </c>
      <c r="Q46" s="121">
        <f>Q48+Q49</f>
        <v>3500</v>
      </c>
      <c r="R46" s="129"/>
      <c r="S46" s="121">
        <f t="shared" si="6"/>
        <v>3900</v>
      </c>
      <c r="T46" s="121">
        <f>T48+T49</f>
        <v>3900</v>
      </c>
      <c r="U46" s="129"/>
    </row>
    <row r="47" spans="1:21" ht="12.75" customHeight="1">
      <c r="A47" s="21"/>
      <c r="B47" s="20" t="s">
        <v>202</v>
      </c>
      <c r="C47" s="21"/>
      <c r="D47" s="146"/>
      <c r="E47" s="147"/>
      <c r="F47" s="147"/>
      <c r="G47" s="148"/>
      <c r="H47" s="147"/>
      <c r="I47" s="147"/>
      <c r="J47" s="129"/>
      <c r="K47" s="121"/>
      <c r="L47" s="121"/>
      <c r="M47" s="129"/>
      <c r="N47" s="129"/>
      <c r="O47" s="121"/>
      <c r="P47" s="129"/>
      <c r="Q47" s="121"/>
      <c r="R47" s="121"/>
      <c r="S47" s="121"/>
      <c r="T47" s="121"/>
      <c r="U47" s="121"/>
    </row>
    <row r="48" spans="1:21" ht="12.75" customHeight="1">
      <c r="A48" s="21" t="s">
        <v>431</v>
      </c>
      <c r="B48" s="20" t="s">
        <v>432</v>
      </c>
      <c r="C48" s="21" t="s">
        <v>431</v>
      </c>
      <c r="D48" s="146">
        <f t="shared" si="0"/>
        <v>945</v>
      </c>
      <c r="E48" s="147">
        <v>945</v>
      </c>
      <c r="F48" s="147"/>
      <c r="G48" s="148">
        <f t="shared" si="1"/>
        <v>900</v>
      </c>
      <c r="H48" s="147">
        <v>900</v>
      </c>
      <c r="I48" s="147"/>
      <c r="J48" s="129">
        <f t="shared" si="2"/>
        <v>900</v>
      </c>
      <c r="K48" s="129">
        <v>900</v>
      </c>
      <c r="L48" s="129"/>
      <c r="M48" s="129">
        <f t="shared" si="3"/>
        <v>0</v>
      </c>
      <c r="N48" s="129">
        <f t="shared" si="4"/>
        <v>0</v>
      </c>
      <c r="O48" s="121"/>
      <c r="P48" s="129">
        <f t="shared" si="5"/>
        <v>1200</v>
      </c>
      <c r="Q48" s="129">
        <v>1200</v>
      </c>
      <c r="R48" s="129"/>
      <c r="S48" s="121">
        <f t="shared" si="6"/>
        <v>1500</v>
      </c>
      <c r="T48" s="129">
        <v>1500</v>
      </c>
      <c r="U48" s="129"/>
    </row>
    <row r="49" spans="1:21" ht="12.75" customHeight="1">
      <c r="A49" s="21" t="s">
        <v>433</v>
      </c>
      <c r="B49" s="20" t="s">
        <v>434</v>
      </c>
      <c r="C49" s="21" t="s">
        <v>433</v>
      </c>
      <c r="D49" s="146">
        <f t="shared" si="0"/>
        <v>815.31</v>
      </c>
      <c r="E49" s="147">
        <v>815.31</v>
      </c>
      <c r="F49" s="147"/>
      <c r="G49" s="148">
        <f t="shared" si="1"/>
        <v>2100</v>
      </c>
      <c r="H49" s="147">
        <v>2100</v>
      </c>
      <c r="I49" s="147"/>
      <c r="J49" s="129">
        <f t="shared" si="2"/>
        <v>2100</v>
      </c>
      <c r="K49" s="129">
        <v>2100</v>
      </c>
      <c r="L49" s="121"/>
      <c r="M49" s="129">
        <f t="shared" si="3"/>
        <v>0</v>
      </c>
      <c r="N49" s="129">
        <f t="shared" si="4"/>
        <v>0</v>
      </c>
      <c r="O49" s="121"/>
      <c r="P49" s="129">
        <f t="shared" si="5"/>
        <v>2300</v>
      </c>
      <c r="Q49" s="129">
        <v>2300</v>
      </c>
      <c r="R49" s="121"/>
      <c r="S49" s="121">
        <f t="shared" si="6"/>
        <v>2400</v>
      </c>
      <c r="T49" s="129">
        <v>2400</v>
      </c>
      <c r="U49" s="121"/>
    </row>
    <row r="50" spans="1:21" s="6" customFormat="1" ht="25.5" customHeight="1">
      <c r="A50" s="10" t="s">
        <v>435</v>
      </c>
      <c r="B50" s="16" t="s">
        <v>436</v>
      </c>
      <c r="C50" s="10" t="s">
        <v>379</v>
      </c>
      <c r="D50" s="146">
        <f t="shared" si="0"/>
        <v>14347.7551</v>
      </c>
      <c r="E50" s="146">
        <f>E52+E53+E54+E55</f>
        <v>14347.7551</v>
      </c>
      <c r="F50" s="148"/>
      <c r="G50" s="148">
        <f t="shared" si="1"/>
        <v>37982.2</v>
      </c>
      <c r="H50" s="146">
        <f>H52+H53+H54+H55</f>
        <v>37982.2</v>
      </c>
      <c r="I50" s="148"/>
      <c r="J50" s="129">
        <f t="shared" si="2"/>
        <v>35700</v>
      </c>
      <c r="K50" s="121">
        <f>K52+K53+K54+K55</f>
        <v>35700</v>
      </c>
      <c r="L50" s="129"/>
      <c r="M50" s="129">
        <f t="shared" si="3"/>
        <v>-2282.199999999997</v>
      </c>
      <c r="N50" s="129">
        <f t="shared" si="4"/>
        <v>-2282.199999999997</v>
      </c>
      <c r="O50" s="121"/>
      <c r="P50" s="129">
        <f t="shared" si="5"/>
        <v>41000</v>
      </c>
      <c r="Q50" s="121">
        <f>Q52+Q53+Q54+Q55</f>
        <v>41000</v>
      </c>
      <c r="R50" s="129"/>
      <c r="S50" s="121">
        <f t="shared" si="6"/>
        <v>48700</v>
      </c>
      <c r="T50" s="121">
        <f>T52+T53+T54+T55</f>
        <v>48700</v>
      </c>
      <c r="U50" s="129"/>
    </row>
    <row r="51" spans="1:21" ht="12.75" customHeight="1">
      <c r="A51" s="21"/>
      <c r="B51" s="20" t="s">
        <v>202</v>
      </c>
      <c r="C51" s="21"/>
      <c r="D51" s="146"/>
      <c r="E51" s="147"/>
      <c r="F51" s="147"/>
      <c r="G51" s="148"/>
      <c r="H51" s="147"/>
      <c r="I51" s="147"/>
      <c r="J51" s="129"/>
      <c r="K51" s="129"/>
      <c r="L51" s="129"/>
      <c r="M51" s="129"/>
      <c r="N51" s="129"/>
      <c r="O51" s="121"/>
      <c r="P51" s="129"/>
      <c r="Q51" s="129"/>
      <c r="R51" s="129"/>
      <c r="S51" s="121"/>
      <c r="T51" s="129"/>
      <c r="U51" s="129"/>
    </row>
    <row r="52" spans="1:21" ht="12.75" customHeight="1">
      <c r="A52" s="21" t="s">
        <v>437</v>
      </c>
      <c r="B52" s="20" t="s">
        <v>438</v>
      </c>
      <c r="C52" s="21" t="s">
        <v>437</v>
      </c>
      <c r="D52" s="146">
        <f t="shared" si="0"/>
        <v>1000</v>
      </c>
      <c r="E52" s="147">
        <v>1000</v>
      </c>
      <c r="F52" s="147"/>
      <c r="G52" s="148">
        <f t="shared" si="1"/>
        <v>1200</v>
      </c>
      <c r="H52" s="147">
        <v>1200</v>
      </c>
      <c r="I52" s="147"/>
      <c r="J52" s="129">
        <f t="shared" si="2"/>
        <v>1200</v>
      </c>
      <c r="K52" s="129">
        <v>1200</v>
      </c>
      <c r="L52" s="121"/>
      <c r="M52" s="129">
        <f t="shared" si="3"/>
        <v>0</v>
      </c>
      <c r="N52" s="129">
        <f t="shared" si="4"/>
        <v>0</v>
      </c>
      <c r="O52" s="121"/>
      <c r="P52" s="129">
        <f t="shared" si="5"/>
        <v>2000</v>
      </c>
      <c r="Q52" s="129">
        <v>2000</v>
      </c>
      <c r="R52" s="121"/>
      <c r="S52" s="121">
        <f t="shared" si="6"/>
        <v>2500</v>
      </c>
      <c r="T52" s="129">
        <v>2500</v>
      </c>
      <c r="U52" s="121"/>
    </row>
    <row r="53" spans="1:21" ht="12.75" customHeight="1">
      <c r="A53" s="21" t="s">
        <v>439</v>
      </c>
      <c r="B53" s="20" t="s">
        <v>440</v>
      </c>
      <c r="C53" s="21" t="s">
        <v>439</v>
      </c>
      <c r="D53" s="146">
        <f t="shared" si="0"/>
        <v>4263.51</v>
      </c>
      <c r="E53" s="147">
        <v>4263.51</v>
      </c>
      <c r="F53" s="147"/>
      <c r="G53" s="148">
        <f t="shared" si="1"/>
        <v>9282.2</v>
      </c>
      <c r="H53" s="147">
        <v>9282.2</v>
      </c>
      <c r="I53" s="147"/>
      <c r="J53" s="129">
        <f t="shared" si="2"/>
        <v>8900</v>
      </c>
      <c r="K53" s="149">
        <v>8900</v>
      </c>
      <c r="L53" s="149"/>
      <c r="M53" s="129">
        <f t="shared" si="3"/>
        <v>-382.2000000000007</v>
      </c>
      <c r="N53" s="129">
        <f t="shared" si="4"/>
        <v>-382.2000000000007</v>
      </c>
      <c r="O53" s="121"/>
      <c r="P53" s="129">
        <f t="shared" si="5"/>
        <v>11500</v>
      </c>
      <c r="Q53" s="149">
        <v>11500</v>
      </c>
      <c r="R53" s="149"/>
      <c r="S53" s="121">
        <f t="shared" si="6"/>
        <v>13000</v>
      </c>
      <c r="T53" s="149">
        <v>13000</v>
      </c>
      <c r="U53" s="149"/>
    </row>
    <row r="54" spans="1:21" ht="12.75" customHeight="1">
      <c r="A54" s="21" t="s">
        <v>441</v>
      </c>
      <c r="B54" s="20" t="s">
        <v>442</v>
      </c>
      <c r="C54" s="21" t="s">
        <v>441</v>
      </c>
      <c r="D54" s="146">
        <f t="shared" si="0"/>
        <v>2322.04</v>
      </c>
      <c r="E54" s="147">
        <v>2322.04</v>
      </c>
      <c r="F54" s="147"/>
      <c r="G54" s="148">
        <f t="shared" si="1"/>
        <v>2500</v>
      </c>
      <c r="H54" s="147">
        <v>2500</v>
      </c>
      <c r="I54" s="147"/>
      <c r="J54" s="129">
        <f t="shared" si="2"/>
        <v>2500</v>
      </c>
      <c r="K54" s="129">
        <v>2500</v>
      </c>
      <c r="L54" s="129"/>
      <c r="M54" s="129">
        <f t="shared" si="3"/>
        <v>0</v>
      </c>
      <c r="N54" s="129">
        <f t="shared" si="4"/>
        <v>0</v>
      </c>
      <c r="O54" s="121"/>
      <c r="P54" s="129">
        <f t="shared" si="5"/>
        <v>3000</v>
      </c>
      <c r="Q54" s="129">
        <v>3000</v>
      </c>
      <c r="R54" s="129"/>
      <c r="S54" s="121">
        <f t="shared" si="6"/>
        <v>4500</v>
      </c>
      <c r="T54" s="129">
        <v>4500</v>
      </c>
      <c r="U54" s="129"/>
    </row>
    <row r="55" spans="1:21" ht="12.75" customHeight="1">
      <c r="A55" s="21" t="s">
        <v>443</v>
      </c>
      <c r="B55" s="20" t="s">
        <v>444</v>
      </c>
      <c r="C55" s="21" t="s">
        <v>445</v>
      </c>
      <c r="D55" s="146">
        <f t="shared" si="0"/>
        <v>6762.2051</v>
      </c>
      <c r="E55" s="147">
        <v>6762.2051</v>
      </c>
      <c r="F55" s="147"/>
      <c r="G55" s="148">
        <f t="shared" si="1"/>
        <v>25000</v>
      </c>
      <c r="H55" s="147">
        <v>25000</v>
      </c>
      <c r="I55" s="147"/>
      <c r="J55" s="129">
        <f t="shared" si="2"/>
        <v>23100</v>
      </c>
      <c r="K55" s="149">
        <v>23100</v>
      </c>
      <c r="L55" s="149"/>
      <c r="M55" s="129">
        <f t="shared" si="3"/>
        <v>-1900</v>
      </c>
      <c r="N55" s="129">
        <f t="shared" si="4"/>
        <v>-1900</v>
      </c>
      <c r="O55" s="121"/>
      <c r="P55" s="129">
        <f t="shared" si="5"/>
        <v>24500</v>
      </c>
      <c r="Q55" s="149">
        <v>24500</v>
      </c>
      <c r="R55" s="149"/>
      <c r="S55" s="121">
        <f t="shared" si="6"/>
        <v>28700</v>
      </c>
      <c r="T55" s="149">
        <v>28700</v>
      </c>
      <c r="U55" s="149"/>
    </row>
    <row r="56" spans="1:21" s="6" customFormat="1" ht="25.5" customHeight="1">
      <c r="A56" s="10" t="s">
        <v>446</v>
      </c>
      <c r="B56" s="16" t="s">
        <v>447</v>
      </c>
      <c r="C56" s="10" t="s">
        <v>379</v>
      </c>
      <c r="D56" s="146"/>
      <c r="E56" s="148"/>
      <c r="F56" s="148"/>
      <c r="G56" s="148"/>
      <c r="H56" s="148"/>
      <c r="I56" s="148"/>
      <c r="J56" s="129"/>
      <c r="K56" s="129"/>
      <c r="L56" s="129"/>
      <c r="M56" s="129"/>
      <c r="N56" s="129"/>
      <c r="O56" s="121"/>
      <c r="P56" s="129"/>
      <c r="Q56" s="129"/>
      <c r="R56" s="129"/>
      <c r="S56" s="121"/>
      <c r="T56" s="129"/>
      <c r="U56" s="129"/>
    </row>
    <row r="57" spans="1:21" ht="12.75" customHeight="1">
      <c r="A57" s="21"/>
      <c r="B57" s="20" t="s">
        <v>5</v>
      </c>
      <c r="C57" s="21"/>
      <c r="D57" s="146"/>
      <c r="E57" s="147"/>
      <c r="F57" s="147"/>
      <c r="G57" s="148"/>
      <c r="H57" s="147"/>
      <c r="I57" s="147"/>
      <c r="J57" s="129"/>
      <c r="K57" s="129"/>
      <c r="L57" s="129"/>
      <c r="M57" s="129"/>
      <c r="N57" s="129"/>
      <c r="O57" s="121"/>
      <c r="P57" s="129"/>
      <c r="Q57" s="129"/>
      <c r="R57" s="129"/>
      <c r="S57" s="121"/>
      <c r="T57" s="129"/>
      <c r="U57" s="129"/>
    </row>
    <row r="58" spans="1:21" s="6" customFormat="1" ht="25.5" customHeight="1">
      <c r="A58" s="10" t="s">
        <v>448</v>
      </c>
      <c r="B58" s="16" t="s">
        <v>449</v>
      </c>
      <c r="C58" s="10" t="s">
        <v>379</v>
      </c>
      <c r="D58" s="146"/>
      <c r="E58" s="148"/>
      <c r="F58" s="148"/>
      <c r="G58" s="148"/>
      <c r="H58" s="148"/>
      <c r="I58" s="148"/>
      <c r="J58" s="129"/>
      <c r="K58" s="129"/>
      <c r="L58" s="129"/>
      <c r="M58" s="129"/>
      <c r="N58" s="129"/>
      <c r="O58" s="121"/>
      <c r="P58" s="129"/>
      <c r="Q58" s="129"/>
      <c r="R58" s="129"/>
      <c r="S58" s="121"/>
      <c r="T58" s="129"/>
      <c r="U58" s="129"/>
    </row>
    <row r="59" spans="1:21" ht="12.75" customHeight="1">
      <c r="A59" s="21"/>
      <c r="B59" s="20" t="s">
        <v>202</v>
      </c>
      <c r="C59" s="21"/>
      <c r="D59" s="146"/>
      <c r="E59" s="147"/>
      <c r="F59" s="147"/>
      <c r="G59" s="148"/>
      <c r="H59" s="147"/>
      <c r="I59" s="147"/>
      <c r="J59" s="129"/>
      <c r="K59" s="149"/>
      <c r="L59" s="149"/>
      <c r="M59" s="129"/>
      <c r="N59" s="129"/>
      <c r="O59" s="121"/>
      <c r="P59" s="129"/>
      <c r="Q59" s="149"/>
      <c r="R59" s="149"/>
      <c r="S59" s="121"/>
      <c r="T59" s="149"/>
      <c r="U59" s="149"/>
    </row>
    <row r="60" spans="1:21" ht="12.75" customHeight="1">
      <c r="A60" s="21" t="s">
        <v>450</v>
      </c>
      <c r="B60" s="20" t="s">
        <v>451</v>
      </c>
      <c r="C60" s="21" t="s">
        <v>452</v>
      </c>
      <c r="D60" s="146"/>
      <c r="E60" s="147"/>
      <c r="F60" s="147"/>
      <c r="G60" s="148"/>
      <c r="H60" s="147"/>
      <c r="I60" s="147"/>
      <c r="J60" s="129"/>
      <c r="K60" s="121"/>
      <c r="L60" s="121"/>
      <c r="M60" s="129"/>
      <c r="N60" s="129"/>
      <c r="O60" s="121"/>
      <c r="P60" s="129"/>
      <c r="Q60" s="121"/>
      <c r="R60" s="121"/>
      <c r="S60" s="121"/>
      <c r="T60" s="121"/>
      <c r="U60" s="121"/>
    </row>
    <row r="61" spans="1:21" s="6" customFormat="1" ht="25.5" customHeight="1">
      <c r="A61" s="10" t="s">
        <v>453</v>
      </c>
      <c r="B61" s="16" t="s">
        <v>454</v>
      </c>
      <c r="C61" s="10" t="s">
        <v>379</v>
      </c>
      <c r="D61" s="146"/>
      <c r="E61" s="148"/>
      <c r="F61" s="148"/>
      <c r="G61" s="148"/>
      <c r="H61" s="148"/>
      <c r="I61" s="148"/>
      <c r="J61" s="129"/>
      <c r="K61" s="129"/>
      <c r="L61" s="129"/>
      <c r="M61" s="129"/>
      <c r="N61" s="129"/>
      <c r="O61" s="121"/>
      <c r="P61" s="129"/>
      <c r="Q61" s="129"/>
      <c r="R61" s="129"/>
      <c r="S61" s="121"/>
      <c r="T61" s="129"/>
      <c r="U61" s="129"/>
    </row>
    <row r="62" spans="1:21" ht="12.75" customHeight="1">
      <c r="A62" s="21"/>
      <c r="B62" s="20" t="s">
        <v>5</v>
      </c>
      <c r="C62" s="21"/>
      <c r="D62" s="146"/>
      <c r="E62" s="147"/>
      <c r="F62" s="147"/>
      <c r="G62" s="148"/>
      <c r="H62" s="147"/>
      <c r="I62" s="147"/>
      <c r="J62" s="129"/>
      <c r="K62" s="129"/>
      <c r="L62" s="129"/>
      <c r="M62" s="129"/>
      <c r="N62" s="129"/>
      <c r="O62" s="121"/>
      <c r="P62" s="129"/>
      <c r="Q62" s="129"/>
      <c r="R62" s="129"/>
      <c r="S62" s="121"/>
      <c r="T62" s="129"/>
      <c r="U62" s="129"/>
    </row>
    <row r="63" spans="1:21" s="6" customFormat="1" ht="25.5" customHeight="1">
      <c r="A63" s="10" t="s">
        <v>455</v>
      </c>
      <c r="B63" s="16" t="s">
        <v>456</v>
      </c>
      <c r="C63" s="10" t="s">
        <v>379</v>
      </c>
      <c r="D63" s="146"/>
      <c r="E63" s="148"/>
      <c r="F63" s="148"/>
      <c r="G63" s="148"/>
      <c r="H63" s="148"/>
      <c r="I63" s="148"/>
      <c r="J63" s="129"/>
      <c r="K63" s="129"/>
      <c r="L63" s="129"/>
      <c r="M63" s="129"/>
      <c r="N63" s="129"/>
      <c r="O63" s="121"/>
      <c r="P63" s="129"/>
      <c r="Q63" s="129"/>
      <c r="R63" s="129"/>
      <c r="S63" s="121"/>
      <c r="T63" s="129"/>
      <c r="U63" s="129"/>
    </row>
    <row r="64" spans="1:21" ht="12.75" customHeight="1">
      <c r="A64" s="21"/>
      <c r="B64" s="20" t="s">
        <v>202</v>
      </c>
      <c r="C64" s="21"/>
      <c r="D64" s="146"/>
      <c r="E64" s="147"/>
      <c r="F64" s="147"/>
      <c r="G64" s="148"/>
      <c r="H64" s="147"/>
      <c r="I64" s="147"/>
      <c r="J64" s="129"/>
      <c r="K64" s="149"/>
      <c r="L64" s="149"/>
      <c r="M64" s="129"/>
      <c r="N64" s="129"/>
      <c r="O64" s="121"/>
      <c r="P64" s="129"/>
      <c r="Q64" s="149"/>
      <c r="R64" s="149"/>
      <c r="S64" s="121"/>
      <c r="T64" s="149"/>
      <c r="U64" s="149"/>
    </row>
    <row r="65" spans="1:21" ht="12.75" customHeight="1">
      <c r="A65" s="21" t="s">
        <v>457</v>
      </c>
      <c r="B65" s="20" t="s">
        <v>458</v>
      </c>
      <c r="C65" s="21" t="s">
        <v>459</v>
      </c>
      <c r="D65" s="146"/>
      <c r="E65" s="147"/>
      <c r="F65" s="147"/>
      <c r="G65" s="148"/>
      <c r="H65" s="147"/>
      <c r="I65" s="147"/>
      <c r="J65" s="129"/>
      <c r="K65" s="129"/>
      <c r="L65" s="129"/>
      <c r="M65" s="129"/>
      <c r="N65" s="129"/>
      <c r="O65" s="121"/>
      <c r="P65" s="129"/>
      <c r="Q65" s="129"/>
      <c r="R65" s="129"/>
      <c r="S65" s="121"/>
      <c r="T65" s="129"/>
      <c r="U65" s="129"/>
    </row>
    <row r="66" spans="1:21" s="6" customFormat="1" ht="25.5" customHeight="1">
      <c r="A66" s="10" t="s">
        <v>460</v>
      </c>
      <c r="B66" s="16" t="s">
        <v>461</v>
      </c>
      <c r="C66" s="10" t="s">
        <v>379</v>
      </c>
      <c r="D66" s="146"/>
      <c r="E66" s="148"/>
      <c r="F66" s="148"/>
      <c r="G66" s="148"/>
      <c r="H66" s="148"/>
      <c r="I66" s="148"/>
      <c r="J66" s="129"/>
      <c r="K66" s="129"/>
      <c r="L66" s="129"/>
      <c r="M66" s="129"/>
      <c r="N66" s="129"/>
      <c r="O66" s="121"/>
      <c r="P66" s="129"/>
      <c r="Q66" s="129"/>
      <c r="R66" s="129"/>
      <c r="S66" s="121"/>
      <c r="T66" s="129"/>
      <c r="U66" s="129"/>
    </row>
    <row r="67" spans="1:21" ht="12.75" customHeight="1">
      <c r="A67" s="21"/>
      <c r="B67" s="20" t="s">
        <v>202</v>
      </c>
      <c r="C67" s="21"/>
      <c r="D67" s="146"/>
      <c r="E67" s="147"/>
      <c r="F67" s="147"/>
      <c r="G67" s="148"/>
      <c r="H67" s="147"/>
      <c r="I67" s="147"/>
      <c r="J67" s="129"/>
      <c r="K67" s="149"/>
      <c r="L67" s="149"/>
      <c r="M67" s="129"/>
      <c r="N67" s="129"/>
      <c r="O67" s="121"/>
      <c r="P67" s="129"/>
      <c r="Q67" s="149"/>
      <c r="R67" s="149"/>
      <c r="S67" s="121"/>
      <c r="T67" s="149"/>
      <c r="U67" s="149"/>
    </row>
    <row r="68" spans="1:21" ht="28.5" customHeight="1">
      <c r="A68" s="21" t="s">
        <v>462</v>
      </c>
      <c r="B68" s="20" t="s">
        <v>463</v>
      </c>
      <c r="C68" s="21" t="s">
        <v>464</v>
      </c>
      <c r="D68" s="146"/>
      <c r="E68" s="147"/>
      <c r="F68" s="147"/>
      <c r="G68" s="148"/>
      <c r="H68" s="147"/>
      <c r="I68" s="147"/>
      <c r="J68" s="129"/>
      <c r="K68" s="129"/>
      <c r="L68" s="129"/>
      <c r="M68" s="129"/>
      <c r="N68" s="129"/>
      <c r="O68" s="121"/>
      <c r="P68" s="129"/>
      <c r="Q68" s="129"/>
      <c r="R68" s="129"/>
      <c r="S68" s="121"/>
      <c r="T68" s="129"/>
      <c r="U68" s="129"/>
    </row>
    <row r="69" spans="1:21" ht="12.75" customHeight="1">
      <c r="A69" s="21" t="s">
        <v>465</v>
      </c>
      <c r="B69" s="32" t="s">
        <v>466</v>
      </c>
      <c r="C69" s="21" t="s">
        <v>379</v>
      </c>
      <c r="D69" s="146">
        <f t="shared" si="0"/>
        <v>543518.2</v>
      </c>
      <c r="E69" s="151">
        <f>E71+E76</f>
        <v>543518.2</v>
      </c>
      <c r="F69" s="147"/>
      <c r="G69" s="148">
        <f t="shared" si="1"/>
        <v>1101288.3513</v>
      </c>
      <c r="H69" s="151">
        <v>1101288.3513</v>
      </c>
      <c r="I69" s="147"/>
      <c r="J69" s="129">
        <f t="shared" si="2"/>
        <v>1111605</v>
      </c>
      <c r="K69" s="150">
        <f>K71+K76</f>
        <v>1111605</v>
      </c>
      <c r="L69" s="149"/>
      <c r="M69" s="129">
        <f t="shared" si="3"/>
        <v>10316.64870000002</v>
      </c>
      <c r="N69" s="129">
        <f t="shared" si="4"/>
        <v>10316.64870000002</v>
      </c>
      <c r="O69" s="121"/>
      <c r="P69" s="129">
        <f t="shared" si="5"/>
        <v>1135650</v>
      </c>
      <c r="Q69" s="150">
        <f>Q71+Q76</f>
        <v>1135650</v>
      </c>
      <c r="R69" s="149"/>
      <c r="S69" s="121">
        <f t="shared" si="6"/>
        <v>1200420</v>
      </c>
      <c r="T69" s="150">
        <f>T71</f>
        <v>1200420</v>
      </c>
      <c r="U69" s="149"/>
    </row>
    <row r="70" spans="1:21" ht="12.75" customHeight="1">
      <c r="A70" s="21"/>
      <c r="B70" s="20" t="s">
        <v>5</v>
      </c>
      <c r="C70" s="21"/>
      <c r="D70" s="146"/>
      <c r="E70" s="147"/>
      <c r="F70" s="147"/>
      <c r="G70" s="148"/>
      <c r="H70" s="147"/>
      <c r="I70" s="147"/>
      <c r="J70" s="129"/>
      <c r="K70" s="149"/>
      <c r="L70" s="149"/>
      <c r="M70" s="129"/>
      <c r="N70" s="129"/>
      <c r="O70" s="121"/>
      <c r="P70" s="129"/>
      <c r="Q70" s="149"/>
      <c r="R70" s="149"/>
      <c r="S70" s="121"/>
      <c r="T70" s="149"/>
      <c r="U70" s="149"/>
    </row>
    <row r="71" spans="1:21" s="6" customFormat="1" ht="25.5" customHeight="1">
      <c r="A71" s="10" t="s">
        <v>467</v>
      </c>
      <c r="B71" s="16" t="s">
        <v>468</v>
      </c>
      <c r="C71" s="10" t="s">
        <v>379</v>
      </c>
      <c r="D71" s="146">
        <f t="shared" si="0"/>
        <v>539772.2</v>
      </c>
      <c r="E71" s="146">
        <f>E73</f>
        <v>539772.2</v>
      </c>
      <c r="F71" s="148"/>
      <c r="G71" s="148">
        <f t="shared" si="1"/>
        <v>1098188.3513</v>
      </c>
      <c r="H71" s="146">
        <f>H73</f>
        <v>1098188.3513</v>
      </c>
      <c r="I71" s="148"/>
      <c r="J71" s="129">
        <f t="shared" si="2"/>
        <v>1096605</v>
      </c>
      <c r="K71" s="121">
        <f>K73</f>
        <v>1096605</v>
      </c>
      <c r="L71" s="129"/>
      <c r="M71" s="129">
        <f t="shared" si="3"/>
        <v>-1583.3512999999803</v>
      </c>
      <c r="N71" s="129">
        <f t="shared" si="4"/>
        <v>-1583.3512999999803</v>
      </c>
      <c r="O71" s="121"/>
      <c r="P71" s="129">
        <f t="shared" si="5"/>
        <v>1110650</v>
      </c>
      <c r="Q71" s="121">
        <f>Q73</f>
        <v>1110650</v>
      </c>
      <c r="R71" s="129"/>
      <c r="S71" s="121">
        <f t="shared" si="6"/>
        <v>1200420</v>
      </c>
      <c r="T71" s="121">
        <f>T73+T76</f>
        <v>1200420</v>
      </c>
      <c r="U71" s="129"/>
    </row>
    <row r="72" spans="1:21" ht="12.75" customHeight="1">
      <c r="A72" s="21"/>
      <c r="B72" s="20" t="s">
        <v>202</v>
      </c>
      <c r="C72" s="21"/>
      <c r="D72" s="146"/>
      <c r="E72" s="147"/>
      <c r="F72" s="147"/>
      <c r="G72" s="148"/>
      <c r="H72" s="147"/>
      <c r="I72" s="147"/>
      <c r="J72" s="129"/>
      <c r="K72" s="149"/>
      <c r="L72" s="149"/>
      <c r="M72" s="129"/>
      <c r="N72" s="129"/>
      <c r="O72" s="121"/>
      <c r="P72" s="129"/>
      <c r="Q72" s="149"/>
      <c r="R72" s="149"/>
      <c r="S72" s="121"/>
      <c r="T72" s="149"/>
      <c r="U72" s="149"/>
    </row>
    <row r="73" spans="1:21" ht="26.25" customHeight="1">
      <c r="A73" s="21" t="s">
        <v>469</v>
      </c>
      <c r="B73" s="20" t="s">
        <v>470</v>
      </c>
      <c r="C73" s="21" t="s">
        <v>471</v>
      </c>
      <c r="D73" s="146">
        <f t="shared" si="0"/>
        <v>539772.2</v>
      </c>
      <c r="E73" s="147">
        <v>539772.2</v>
      </c>
      <c r="F73" s="147"/>
      <c r="G73" s="148">
        <f t="shared" si="1"/>
        <v>1098188.3513</v>
      </c>
      <c r="H73" s="147">
        <v>1098188.3513</v>
      </c>
      <c r="I73" s="147"/>
      <c r="J73" s="129">
        <f t="shared" si="2"/>
        <v>1096605</v>
      </c>
      <c r="K73" s="149">
        <v>1096605</v>
      </c>
      <c r="L73" s="149"/>
      <c r="M73" s="129">
        <f t="shared" si="3"/>
        <v>-1583.3512999999803</v>
      </c>
      <c r="N73" s="129">
        <f t="shared" si="4"/>
        <v>-1583.3512999999803</v>
      </c>
      <c r="O73" s="121"/>
      <c r="P73" s="129">
        <f t="shared" si="5"/>
        <v>1110650</v>
      </c>
      <c r="Q73" s="149">
        <v>1110650</v>
      </c>
      <c r="R73" s="149"/>
      <c r="S73" s="121">
        <f t="shared" si="6"/>
        <v>1160420</v>
      </c>
      <c r="T73" s="149">
        <v>1160420</v>
      </c>
      <c r="U73" s="149"/>
    </row>
    <row r="74" spans="1:21" ht="26.25" customHeight="1">
      <c r="A74" s="21" t="s">
        <v>472</v>
      </c>
      <c r="B74" s="20" t="s">
        <v>473</v>
      </c>
      <c r="C74" s="21" t="s">
        <v>474</v>
      </c>
      <c r="D74" s="146"/>
      <c r="E74" s="147"/>
      <c r="F74" s="147"/>
      <c r="G74" s="148"/>
      <c r="H74" s="147"/>
      <c r="I74" s="147"/>
      <c r="J74" s="129"/>
      <c r="K74" s="149"/>
      <c r="L74" s="149"/>
      <c r="M74" s="129"/>
      <c r="N74" s="129"/>
      <c r="O74" s="121"/>
      <c r="P74" s="129"/>
      <c r="Q74" s="149"/>
      <c r="R74" s="149"/>
      <c r="S74" s="121"/>
      <c r="T74" s="149"/>
      <c r="U74" s="149"/>
    </row>
    <row r="75" spans="1:21" ht="26.25" customHeight="1">
      <c r="A75" s="21" t="s">
        <v>475</v>
      </c>
      <c r="B75" s="20" t="s">
        <v>476</v>
      </c>
      <c r="C75" s="21" t="s">
        <v>477</v>
      </c>
      <c r="D75" s="146"/>
      <c r="E75" s="147"/>
      <c r="F75" s="147"/>
      <c r="G75" s="148"/>
      <c r="H75" s="147"/>
      <c r="I75" s="147"/>
      <c r="J75" s="129"/>
      <c r="K75" s="149"/>
      <c r="L75" s="149"/>
      <c r="M75" s="129"/>
      <c r="N75" s="129"/>
      <c r="O75" s="121"/>
      <c r="P75" s="129"/>
      <c r="Q75" s="149"/>
      <c r="R75" s="149"/>
      <c r="S75" s="121"/>
      <c r="T75" s="149"/>
      <c r="U75" s="149"/>
    </row>
    <row r="76" spans="1:21" s="6" customFormat="1" ht="25.5" customHeight="1">
      <c r="A76" s="10" t="s">
        <v>478</v>
      </c>
      <c r="B76" s="16" t="s">
        <v>479</v>
      </c>
      <c r="C76" s="10" t="s">
        <v>379</v>
      </c>
      <c r="D76" s="146">
        <f>E76+F76</f>
        <v>3746</v>
      </c>
      <c r="E76" s="146">
        <f>E79</f>
        <v>3746</v>
      </c>
      <c r="F76" s="148"/>
      <c r="G76" s="148">
        <f aca="true" t="shared" si="7" ref="G76:G132">H76+I76</f>
        <v>3100</v>
      </c>
      <c r="H76" s="146">
        <f>H79</f>
        <v>3100</v>
      </c>
      <c r="I76" s="148"/>
      <c r="J76" s="129">
        <f aca="true" t="shared" si="8" ref="J76:J132">K76+L76</f>
        <v>15000</v>
      </c>
      <c r="K76" s="121">
        <f>K78</f>
        <v>15000</v>
      </c>
      <c r="L76" s="129"/>
      <c r="M76" s="129">
        <f aca="true" t="shared" si="9" ref="M76:M132">N76+O76</f>
        <v>11900</v>
      </c>
      <c r="N76" s="129">
        <f aca="true" t="shared" si="10" ref="N76:N132">K76-H76</f>
        <v>11900</v>
      </c>
      <c r="O76" s="121"/>
      <c r="P76" s="129">
        <f aca="true" t="shared" si="11" ref="P76:P132">Q76+R76</f>
        <v>25000</v>
      </c>
      <c r="Q76" s="121">
        <f>Q78</f>
        <v>25000</v>
      </c>
      <c r="R76" s="129"/>
      <c r="S76" s="121">
        <f aca="true" t="shared" si="12" ref="S76:S132">T76+U76</f>
        <v>40000</v>
      </c>
      <c r="T76" s="121">
        <f>T78</f>
        <v>40000</v>
      </c>
      <c r="U76" s="129"/>
    </row>
    <row r="77" spans="1:21" ht="12.75" customHeight="1">
      <c r="A77" s="21"/>
      <c r="B77" s="20" t="s">
        <v>202</v>
      </c>
      <c r="C77" s="21"/>
      <c r="D77" s="146"/>
      <c r="E77" s="147"/>
      <c r="F77" s="147"/>
      <c r="G77" s="148"/>
      <c r="H77" s="147"/>
      <c r="I77" s="147"/>
      <c r="J77" s="129"/>
      <c r="K77" s="149"/>
      <c r="L77" s="149"/>
      <c r="M77" s="129"/>
      <c r="N77" s="129"/>
      <c r="O77" s="121"/>
      <c r="P77" s="129"/>
      <c r="Q77" s="149"/>
      <c r="R77" s="149"/>
      <c r="S77" s="121"/>
      <c r="T77" s="149"/>
      <c r="U77" s="149"/>
    </row>
    <row r="78" spans="1:21" ht="29.25" customHeight="1">
      <c r="A78" s="21">
        <v>4541</v>
      </c>
      <c r="B78" s="20" t="s">
        <v>644</v>
      </c>
      <c r="C78" s="21">
        <v>4655</v>
      </c>
      <c r="D78" s="146"/>
      <c r="E78" s="147"/>
      <c r="F78" s="147"/>
      <c r="G78" s="148"/>
      <c r="H78" s="147"/>
      <c r="I78" s="147"/>
      <c r="J78" s="129">
        <f t="shared" si="8"/>
        <v>15000</v>
      </c>
      <c r="K78" s="149">
        <v>15000</v>
      </c>
      <c r="L78" s="149"/>
      <c r="M78" s="129">
        <f t="shared" si="9"/>
        <v>15000</v>
      </c>
      <c r="N78" s="129">
        <f t="shared" si="10"/>
        <v>15000</v>
      </c>
      <c r="O78" s="121"/>
      <c r="P78" s="129">
        <f t="shared" si="11"/>
        <v>25000</v>
      </c>
      <c r="Q78" s="149">
        <v>25000</v>
      </c>
      <c r="R78" s="149"/>
      <c r="S78" s="121">
        <f t="shared" si="12"/>
        <v>40000</v>
      </c>
      <c r="T78" s="149">
        <v>40000</v>
      </c>
      <c r="U78" s="149"/>
    </row>
    <row r="79" spans="1:21" ht="12.75" customHeight="1">
      <c r="A79" s="21" t="s">
        <v>480</v>
      </c>
      <c r="B79" s="20" t="s">
        <v>481</v>
      </c>
      <c r="C79" s="21" t="s">
        <v>482</v>
      </c>
      <c r="D79" s="146">
        <f>E79+F79</f>
        <v>3746</v>
      </c>
      <c r="E79" s="147">
        <v>3746</v>
      </c>
      <c r="F79" s="147"/>
      <c r="G79" s="148">
        <f t="shared" si="7"/>
        <v>3100</v>
      </c>
      <c r="H79" s="147">
        <v>3100</v>
      </c>
      <c r="I79" s="147"/>
      <c r="J79" s="129">
        <f t="shared" si="8"/>
        <v>0</v>
      </c>
      <c r="K79" s="149"/>
      <c r="L79" s="149"/>
      <c r="M79" s="129">
        <f t="shared" si="9"/>
        <v>-3100</v>
      </c>
      <c r="N79" s="129">
        <f t="shared" si="10"/>
        <v>-3100</v>
      </c>
      <c r="O79" s="121"/>
      <c r="P79" s="129"/>
      <c r="Q79" s="149"/>
      <c r="R79" s="149"/>
      <c r="S79" s="121"/>
      <c r="T79" s="149"/>
      <c r="U79" s="149"/>
    </row>
    <row r="80" spans="1:21" s="6" customFormat="1" ht="25.5" customHeight="1">
      <c r="A80" s="10" t="s">
        <v>483</v>
      </c>
      <c r="B80" s="16" t="s">
        <v>484</v>
      </c>
      <c r="C80" s="10" t="s">
        <v>379</v>
      </c>
      <c r="D80" s="146">
        <f>E80+F80</f>
        <v>72295</v>
      </c>
      <c r="E80" s="146">
        <f>E82</f>
        <v>72295</v>
      </c>
      <c r="F80" s="148"/>
      <c r="G80" s="148">
        <f t="shared" si="7"/>
        <v>86500</v>
      </c>
      <c r="H80" s="146">
        <f>H82</f>
        <v>86500</v>
      </c>
      <c r="I80" s="148"/>
      <c r="J80" s="129">
        <f t="shared" si="8"/>
        <v>87000</v>
      </c>
      <c r="K80" s="121">
        <f>K82</f>
        <v>87000</v>
      </c>
      <c r="L80" s="129"/>
      <c r="M80" s="129">
        <f t="shared" si="9"/>
        <v>500</v>
      </c>
      <c r="N80" s="129">
        <f t="shared" si="10"/>
        <v>500</v>
      </c>
      <c r="O80" s="121"/>
      <c r="P80" s="129">
        <f t="shared" si="11"/>
        <v>91000</v>
      </c>
      <c r="Q80" s="121">
        <f>Q82</f>
        <v>91000</v>
      </c>
      <c r="R80" s="129"/>
      <c r="S80" s="121">
        <f t="shared" si="12"/>
        <v>96200</v>
      </c>
      <c r="T80" s="121">
        <f>T82</f>
        <v>96200</v>
      </c>
      <c r="U80" s="129"/>
    </row>
    <row r="81" spans="1:21" ht="12.75" customHeight="1">
      <c r="A81" s="21"/>
      <c r="B81" s="20" t="s">
        <v>5</v>
      </c>
      <c r="C81" s="21"/>
      <c r="D81" s="146"/>
      <c r="E81" s="147"/>
      <c r="F81" s="147"/>
      <c r="G81" s="148"/>
      <c r="H81" s="147"/>
      <c r="I81" s="147"/>
      <c r="J81" s="129"/>
      <c r="K81" s="149"/>
      <c r="L81" s="149"/>
      <c r="M81" s="129"/>
      <c r="N81" s="129"/>
      <c r="O81" s="121"/>
      <c r="P81" s="129"/>
      <c r="Q81" s="149"/>
      <c r="R81" s="149"/>
      <c r="S81" s="121"/>
      <c r="T81" s="149"/>
      <c r="U81" s="149"/>
    </row>
    <row r="82" spans="1:21" s="6" customFormat="1" ht="25.5" customHeight="1">
      <c r="A82" s="10" t="s">
        <v>485</v>
      </c>
      <c r="B82" s="16" t="s">
        <v>486</v>
      </c>
      <c r="C82" s="10" t="s">
        <v>379</v>
      </c>
      <c r="D82" s="146">
        <f>E82+F82</f>
        <v>72295</v>
      </c>
      <c r="E82" s="146">
        <f>E84+E85+E87</f>
        <v>72295</v>
      </c>
      <c r="F82" s="148"/>
      <c r="G82" s="148">
        <f t="shared" si="7"/>
        <v>86500</v>
      </c>
      <c r="H82" s="146">
        <f>H84+H85+H87</f>
        <v>86500</v>
      </c>
      <c r="I82" s="148"/>
      <c r="J82" s="129">
        <f t="shared" si="8"/>
        <v>87000</v>
      </c>
      <c r="K82" s="121">
        <f>K84+K85+K87</f>
        <v>87000</v>
      </c>
      <c r="L82" s="129"/>
      <c r="M82" s="129">
        <f t="shared" si="9"/>
        <v>500</v>
      </c>
      <c r="N82" s="129">
        <f t="shared" si="10"/>
        <v>500</v>
      </c>
      <c r="O82" s="121"/>
      <c r="P82" s="129">
        <f t="shared" si="11"/>
        <v>91000</v>
      </c>
      <c r="Q82" s="121">
        <f>Q84+Q85+Q87</f>
        <v>91000</v>
      </c>
      <c r="R82" s="129"/>
      <c r="S82" s="121">
        <f t="shared" si="12"/>
        <v>96200</v>
      </c>
      <c r="T82" s="121">
        <f>T84+T85+T87</f>
        <v>96200</v>
      </c>
      <c r="U82" s="129"/>
    </row>
    <row r="83" spans="1:21" ht="12.75" customHeight="1">
      <c r="A83" s="21"/>
      <c r="B83" s="20" t="s">
        <v>202</v>
      </c>
      <c r="C83" s="21"/>
      <c r="D83" s="146"/>
      <c r="E83" s="147"/>
      <c r="F83" s="147"/>
      <c r="G83" s="148"/>
      <c r="H83" s="147"/>
      <c r="I83" s="147"/>
      <c r="J83" s="129"/>
      <c r="K83" s="149"/>
      <c r="L83" s="149"/>
      <c r="M83" s="129"/>
      <c r="N83" s="129"/>
      <c r="O83" s="121"/>
      <c r="P83" s="129"/>
      <c r="Q83" s="149"/>
      <c r="R83" s="149"/>
      <c r="S83" s="121"/>
      <c r="T83" s="149"/>
      <c r="U83" s="149"/>
    </row>
    <row r="84" spans="1:21" ht="12.75" customHeight="1">
      <c r="A84" s="21">
        <v>4631</v>
      </c>
      <c r="B84" s="20" t="s">
        <v>638</v>
      </c>
      <c r="C84" s="21">
        <v>4726</v>
      </c>
      <c r="D84" s="146">
        <f>E84+F84</f>
        <v>13820</v>
      </c>
      <c r="E84" s="147">
        <v>13820</v>
      </c>
      <c r="F84" s="147"/>
      <c r="G84" s="148">
        <f t="shared" si="7"/>
        <v>16000</v>
      </c>
      <c r="H84" s="147">
        <v>16000</v>
      </c>
      <c r="I84" s="147"/>
      <c r="J84" s="129">
        <f t="shared" si="8"/>
        <v>16000</v>
      </c>
      <c r="K84" s="149">
        <v>16000</v>
      </c>
      <c r="L84" s="149"/>
      <c r="M84" s="129">
        <f t="shared" si="9"/>
        <v>0</v>
      </c>
      <c r="N84" s="129">
        <f t="shared" si="10"/>
        <v>0</v>
      </c>
      <c r="O84" s="121"/>
      <c r="P84" s="129">
        <f t="shared" si="11"/>
        <v>16000</v>
      </c>
      <c r="Q84" s="149">
        <v>16000</v>
      </c>
      <c r="R84" s="149"/>
      <c r="S84" s="121">
        <f t="shared" si="12"/>
        <v>17000</v>
      </c>
      <c r="T84" s="149">
        <v>17000</v>
      </c>
      <c r="U84" s="149"/>
    </row>
    <row r="85" spans="1:21" ht="12.75" customHeight="1">
      <c r="A85" s="21">
        <v>4632</v>
      </c>
      <c r="B85" s="20" t="s">
        <v>639</v>
      </c>
      <c r="C85" s="21">
        <v>4727</v>
      </c>
      <c r="D85" s="146">
        <f>E85+F85</f>
        <v>380</v>
      </c>
      <c r="E85" s="147">
        <v>380</v>
      </c>
      <c r="F85" s="147"/>
      <c r="G85" s="148">
        <f t="shared" si="7"/>
        <v>3000</v>
      </c>
      <c r="H85" s="147">
        <v>3000</v>
      </c>
      <c r="I85" s="147"/>
      <c r="J85" s="129">
        <f t="shared" si="8"/>
        <v>3500</v>
      </c>
      <c r="K85" s="149">
        <v>3500</v>
      </c>
      <c r="L85" s="149"/>
      <c r="M85" s="129">
        <f t="shared" si="9"/>
        <v>500</v>
      </c>
      <c r="N85" s="129">
        <f t="shared" si="10"/>
        <v>500</v>
      </c>
      <c r="O85" s="121"/>
      <c r="P85" s="129">
        <f t="shared" si="11"/>
        <v>3500</v>
      </c>
      <c r="Q85" s="149">
        <v>3500</v>
      </c>
      <c r="R85" s="149"/>
      <c r="S85" s="121">
        <f t="shared" si="12"/>
        <v>4000</v>
      </c>
      <c r="T85" s="149">
        <v>4000</v>
      </c>
      <c r="U85" s="149"/>
    </row>
    <row r="86" spans="1:21" ht="18" customHeight="1">
      <c r="A86" s="21" t="s">
        <v>487</v>
      </c>
      <c r="B86" s="20" t="s">
        <v>488</v>
      </c>
      <c r="C86" s="21" t="s">
        <v>489</v>
      </c>
      <c r="D86" s="146"/>
      <c r="E86" s="147"/>
      <c r="F86" s="147"/>
      <c r="G86" s="148"/>
      <c r="H86" s="147"/>
      <c r="I86" s="147"/>
      <c r="J86" s="129"/>
      <c r="K86" s="149"/>
      <c r="L86" s="149"/>
      <c r="M86" s="129"/>
      <c r="N86" s="129"/>
      <c r="O86" s="121"/>
      <c r="P86" s="129"/>
      <c r="Q86" s="149"/>
      <c r="R86" s="149"/>
      <c r="S86" s="121"/>
      <c r="T86" s="149"/>
      <c r="U86" s="149"/>
    </row>
    <row r="87" spans="1:21" ht="18" customHeight="1">
      <c r="A87" s="21" t="s">
        <v>490</v>
      </c>
      <c r="B87" s="20" t="s">
        <v>491</v>
      </c>
      <c r="C87" s="21" t="s">
        <v>492</v>
      </c>
      <c r="D87" s="146">
        <f>E87+F87</f>
        <v>58095</v>
      </c>
      <c r="E87" s="147">
        <v>58095</v>
      </c>
      <c r="F87" s="147"/>
      <c r="G87" s="148">
        <f t="shared" si="7"/>
        <v>67500</v>
      </c>
      <c r="H87" s="147">
        <v>67500</v>
      </c>
      <c r="I87" s="147"/>
      <c r="J87" s="129">
        <f t="shared" si="8"/>
        <v>67500</v>
      </c>
      <c r="K87" s="129">
        <v>67500</v>
      </c>
      <c r="L87" s="129"/>
      <c r="M87" s="129">
        <f t="shared" si="9"/>
        <v>0</v>
      </c>
      <c r="N87" s="129">
        <f t="shared" si="10"/>
        <v>0</v>
      </c>
      <c r="O87" s="121"/>
      <c r="P87" s="129">
        <f t="shared" si="11"/>
        <v>71500</v>
      </c>
      <c r="Q87" s="129">
        <v>71500</v>
      </c>
      <c r="R87" s="129"/>
      <c r="S87" s="121">
        <f t="shared" si="12"/>
        <v>75200</v>
      </c>
      <c r="T87" s="129">
        <v>75200</v>
      </c>
      <c r="U87" s="129"/>
    </row>
    <row r="88" spans="1:21" s="6" customFormat="1" ht="25.5" customHeight="1">
      <c r="A88" s="10" t="s">
        <v>493</v>
      </c>
      <c r="B88" s="16" t="s">
        <v>494</v>
      </c>
      <c r="C88" s="10" t="s">
        <v>379</v>
      </c>
      <c r="D88" s="146">
        <f>E88+F88</f>
        <v>7025.5</v>
      </c>
      <c r="E88" s="146">
        <f>E90+E93</f>
        <v>7025.5</v>
      </c>
      <c r="F88" s="148"/>
      <c r="G88" s="148">
        <f t="shared" si="7"/>
        <v>83298</v>
      </c>
      <c r="H88" s="146">
        <f>H90+H93+H96+H102</f>
        <v>83298</v>
      </c>
      <c r="I88" s="148"/>
      <c r="J88" s="129">
        <f t="shared" si="8"/>
        <v>78200</v>
      </c>
      <c r="K88" s="121">
        <f>K90+K93+K96+K102</f>
        <v>78200</v>
      </c>
      <c r="L88" s="129"/>
      <c r="M88" s="129">
        <f t="shared" si="9"/>
        <v>-5098</v>
      </c>
      <c r="N88" s="129">
        <f t="shared" si="10"/>
        <v>-5098</v>
      </c>
      <c r="O88" s="121"/>
      <c r="P88" s="129">
        <f t="shared" si="11"/>
        <v>85500</v>
      </c>
      <c r="Q88" s="121">
        <f>Q90+Q93+Q96+Q102</f>
        <v>85500</v>
      </c>
      <c r="R88" s="129"/>
      <c r="S88" s="121">
        <f t="shared" si="12"/>
        <v>116300</v>
      </c>
      <c r="T88" s="121">
        <f>T90+T93+T96+T102</f>
        <v>116300</v>
      </c>
      <c r="U88" s="129"/>
    </row>
    <row r="89" spans="1:21" ht="12.75" customHeight="1">
      <c r="A89" s="21"/>
      <c r="B89" s="20" t="s">
        <v>5</v>
      </c>
      <c r="C89" s="21"/>
      <c r="D89" s="146"/>
      <c r="E89" s="147"/>
      <c r="F89" s="147"/>
      <c r="G89" s="148"/>
      <c r="H89" s="147"/>
      <c r="I89" s="147"/>
      <c r="J89" s="129"/>
      <c r="K89" s="149"/>
      <c r="L89" s="149"/>
      <c r="M89" s="129"/>
      <c r="N89" s="129"/>
      <c r="O89" s="121"/>
      <c r="P89" s="129"/>
      <c r="Q89" s="149"/>
      <c r="R89" s="149"/>
      <c r="S89" s="121"/>
      <c r="T89" s="149"/>
      <c r="U89" s="149"/>
    </row>
    <row r="90" spans="1:21" s="6" customFormat="1" ht="25.5" customHeight="1">
      <c r="A90" s="10" t="s">
        <v>495</v>
      </c>
      <c r="B90" s="16" t="s">
        <v>496</v>
      </c>
      <c r="C90" s="10" t="s">
        <v>379</v>
      </c>
      <c r="D90" s="146">
        <f>E90+F90</f>
        <v>230</v>
      </c>
      <c r="E90" s="146">
        <f>E92</f>
        <v>230</v>
      </c>
      <c r="F90" s="148"/>
      <c r="G90" s="148">
        <f t="shared" si="7"/>
        <v>1000</v>
      </c>
      <c r="H90" s="146">
        <f>H92</f>
        <v>1000</v>
      </c>
      <c r="I90" s="148"/>
      <c r="J90" s="129">
        <f t="shared" si="8"/>
        <v>1000</v>
      </c>
      <c r="K90" s="121">
        <f>K92</f>
        <v>1000</v>
      </c>
      <c r="L90" s="129"/>
      <c r="M90" s="129">
        <f t="shared" si="9"/>
        <v>0</v>
      </c>
      <c r="N90" s="129">
        <f t="shared" si="10"/>
        <v>0</v>
      </c>
      <c r="O90" s="121"/>
      <c r="P90" s="129">
        <f t="shared" si="11"/>
        <v>1000</v>
      </c>
      <c r="Q90" s="121">
        <f>Q92</f>
        <v>1000</v>
      </c>
      <c r="R90" s="129"/>
      <c r="S90" s="121">
        <f t="shared" si="12"/>
        <v>1500</v>
      </c>
      <c r="T90" s="121">
        <f>T92</f>
        <v>1500</v>
      </c>
      <c r="U90" s="129"/>
    </row>
    <row r="91" spans="1:21" ht="12.75" customHeight="1">
      <c r="A91" s="21"/>
      <c r="B91" s="20" t="s">
        <v>202</v>
      </c>
      <c r="C91" s="21"/>
      <c r="D91" s="146"/>
      <c r="E91" s="147"/>
      <c r="F91" s="147"/>
      <c r="G91" s="148"/>
      <c r="H91" s="147"/>
      <c r="I91" s="147"/>
      <c r="J91" s="129"/>
      <c r="K91" s="149"/>
      <c r="L91" s="149"/>
      <c r="M91" s="129"/>
      <c r="N91" s="129"/>
      <c r="O91" s="121"/>
      <c r="P91" s="129"/>
      <c r="Q91" s="149"/>
      <c r="R91" s="149"/>
      <c r="S91" s="121"/>
      <c r="T91" s="149"/>
      <c r="U91" s="149"/>
    </row>
    <row r="92" spans="1:21" s="6" customFormat="1" ht="38.25" customHeight="1">
      <c r="A92" s="10" t="s">
        <v>497</v>
      </c>
      <c r="B92" s="22" t="s">
        <v>498</v>
      </c>
      <c r="C92" s="10" t="s">
        <v>499</v>
      </c>
      <c r="D92" s="146">
        <f>E92+F92</f>
        <v>230</v>
      </c>
      <c r="E92" s="148">
        <v>230</v>
      </c>
      <c r="F92" s="148"/>
      <c r="G92" s="148">
        <f t="shared" si="7"/>
        <v>1000</v>
      </c>
      <c r="H92" s="148">
        <v>1000</v>
      </c>
      <c r="I92" s="148"/>
      <c r="J92" s="129">
        <f t="shared" si="8"/>
        <v>1000</v>
      </c>
      <c r="K92" s="129">
        <v>1000</v>
      </c>
      <c r="L92" s="129"/>
      <c r="M92" s="129">
        <f t="shared" si="9"/>
        <v>0</v>
      </c>
      <c r="N92" s="129">
        <f t="shared" si="10"/>
        <v>0</v>
      </c>
      <c r="O92" s="121"/>
      <c r="P92" s="129">
        <f t="shared" si="11"/>
        <v>1000</v>
      </c>
      <c r="Q92" s="129">
        <v>1000</v>
      </c>
      <c r="R92" s="129"/>
      <c r="S92" s="121">
        <f t="shared" si="12"/>
        <v>1500</v>
      </c>
      <c r="T92" s="129">
        <v>1500</v>
      </c>
      <c r="U92" s="129"/>
    </row>
    <row r="93" spans="1:21" s="6" customFormat="1" ht="43.5" customHeight="1">
      <c r="A93" s="10" t="s">
        <v>500</v>
      </c>
      <c r="B93" s="16" t="s">
        <v>501</v>
      </c>
      <c r="D93" s="146">
        <f>E93+F93</f>
        <v>6795.5</v>
      </c>
      <c r="E93" s="146">
        <f>E95</f>
        <v>6795.5</v>
      </c>
      <c r="F93" s="148"/>
      <c r="G93" s="148">
        <f t="shared" si="7"/>
        <v>12200</v>
      </c>
      <c r="H93" s="146">
        <f>H95</f>
        <v>12200</v>
      </c>
      <c r="I93" s="148"/>
      <c r="J93" s="129">
        <f t="shared" si="8"/>
        <v>12200</v>
      </c>
      <c r="K93" s="121">
        <f>K95</f>
        <v>12200</v>
      </c>
      <c r="L93" s="129"/>
      <c r="M93" s="129">
        <f t="shared" si="9"/>
        <v>0</v>
      </c>
      <c r="N93" s="129">
        <f t="shared" si="10"/>
        <v>0</v>
      </c>
      <c r="O93" s="121"/>
      <c r="P93" s="129">
        <f t="shared" si="11"/>
        <v>14500</v>
      </c>
      <c r="Q93" s="121">
        <f>Q95</f>
        <v>14500</v>
      </c>
      <c r="R93" s="129"/>
      <c r="S93" s="121">
        <f t="shared" si="12"/>
        <v>14800</v>
      </c>
      <c r="T93" s="121">
        <f>T95</f>
        <v>14800</v>
      </c>
      <c r="U93" s="129"/>
    </row>
    <row r="94" spans="1:21" ht="12.75" customHeight="1">
      <c r="A94" s="21"/>
      <c r="B94" s="20" t="s">
        <v>202</v>
      </c>
      <c r="C94" s="21"/>
      <c r="D94" s="146"/>
      <c r="E94" s="147"/>
      <c r="F94" s="147"/>
      <c r="G94" s="148"/>
      <c r="H94" s="147"/>
      <c r="I94" s="147"/>
      <c r="J94" s="129"/>
      <c r="K94" s="149"/>
      <c r="L94" s="149"/>
      <c r="M94" s="129"/>
      <c r="N94" s="129"/>
      <c r="O94" s="121"/>
      <c r="P94" s="129"/>
      <c r="Q94" s="149"/>
      <c r="R94" s="149"/>
      <c r="S94" s="121"/>
      <c r="T94" s="149"/>
      <c r="U94" s="149"/>
    </row>
    <row r="95" spans="1:21" s="6" customFormat="1" ht="21.75" customHeight="1">
      <c r="A95" s="10" t="s">
        <v>502</v>
      </c>
      <c r="B95" s="22" t="s">
        <v>503</v>
      </c>
      <c r="C95" s="10" t="s">
        <v>504</v>
      </c>
      <c r="D95" s="146">
        <f>E95+F95</f>
        <v>6795.5</v>
      </c>
      <c r="E95" s="148">
        <v>6795.5</v>
      </c>
      <c r="F95" s="148"/>
      <c r="G95" s="148">
        <f t="shared" si="7"/>
        <v>12200</v>
      </c>
      <c r="H95" s="148">
        <v>12200</v>
      </c>
      <c r="I95" s="148"/>
      <c r="J95" s="129">
        <f t="shared" si="8"/>
        <v>12200</v>
      </c>
      <c r="K95" s="129">
        <v>12200</v>
      </c>
      <c r="L95" s="129"/>
      <c r="M95" s="129">
        <f t="shared" si="9"/>
        <v>0</v>
      </c>
      <c r="N95" s="129">
        <f t="shared" si="10"/>
        <v>0</v>
      </c>
      <c r="O95" s="121"/>
      <c r="P95" s="129">
        <f t="shared" si="11"/>
        <v>14500</v>
      </c>
      <c r="Q95" s="129">
        <v>14500</v>
      </c>
      <c r="R95" s="129"/>
      <c r="S95" s="121">
        <f t="shared" si="12"/>
        <v>14800</v>
      </c>
      <c r="T95" s="129">
        <v>14800</v>
      </c>
      <c r="U95" s="129"/>
    </row>
    <row r="96" spans="1:21" s="6" customFormat="1" ht="33" customHeight="1">
      <c r="A96" s="10">
        <v>4740</v>
      </c>
      <c r="B96" s="16" t="s">
        <v>641</v>
      </c>
      <c r="C96" s="10" t="s">
        <v>379</v>
      </c>
      <c r="D96" s="146"/>
      <c r="E96" s="148"/>
      <c r="F96" s="148"/>
      <c r="G96" s="148">
        <f t="shared" si="7"/>
        <v>20000</v>
      </c>
      <c r="H96" s="146">
        <f>H98</f>
        <v>20000</v>
      </c>
      <c r="I96" s="148"/>
      <c r="J96" s="129">
        <f t="shared" si="8"/>
        <v>15000</v>
      </c>
      <c r="K96" s="121">
        <f>K98</f>
        <v>15000</v>
      </c>
      <c r="L96" s="129"/>
      <c r="M96" s="129">
        <f t="shared" si="9"/>
        <v>-5000</v>
      </c>
      <c r="N96" s="129">
        <f t="shared" si="10"/>
        <v>-5000</v>
      </c>
      <c r="O96" s="121"/>
      <c r="P96" s="129">
        <f t="shared" si="11"/>
        <v>20000</v>
      </c>
      <c r="Q96" s="121">
        <f>Q98</f>
        <v>20000</v>
      </c>
      <c r="R96" s="129"/>
      <c r="S96" s="121">
        <f t="shared" si="12"/>
        <v>20000</v>
      </c>
      <c r="T96" s="121">
        <f>T98</f>
        <v>20000</v>
      </c>
      <c r="U96" s="129"/>
    </row>
    <row r="97" spans="1:21" s="6" customFormat="1" ht="33" customHeight="1">
      <c r="A97" s="10"/>
      <c r="B97" s="22" t="s">
        <v>634</v>
      </c>
      <c r="C97" s="10"/>
      <c r="D97" s="146"/>
      <c r="E97" s="148"/>
      <c r="F97" s="148"/>
      <c r="G97" s="148"/>
      <c r="H97" s="148"/>
      <c r="I97" s="148"/>
      <c r="J97" s="129"/>
      <c r="K97" s="129"/>
      <c r="L97" s="129"/>
      <c r="M97" s="129"/>
      <c r="N97" s="129"/>
      <c r="O97" s="121"/>
      <c r="P97" s="129"/>
      <c r="Q97" s="129"/>
      <c r="R97" s="129"/>
      <c r="S97" s="121"/>
      <c r="T97" s="129"/>
      <c r="U97" s="129"/>
    </row>
    <row r="98" spans="1:21" s="6" customFormat="1" ht="21.75" customHeight="1">
      <c r="A98" s="10">
        <v>4741</v>
      </c>
      <c r="B98" s="22" t="s">
        <v>640</v>
      </c>
      <c r="C98" s="10">
        <v>4841</v>
      </c>
      <c r="D98" s="146"/>
      <c r="E98" s="148"/>
      <c r="F98" s="148"/>
      <c r="G98" s="148">
        <f t="shared" si="7"/>
        <v>20000</v>
      </c>
      <c r="H98" s="148">
        <v>20000</v>
      </c>
      <c r="I98" s="148"/>
      <c r="J98" s="129">
        <f t="shared" si="8"/>
        <v>15000</v>
      </c>
      <c r="K98" s="129">
        <v>15000</v>
      </c>
      <c r="L98" s="129"/>
      <c r="M98" s="129">
        <f t="shared" si="9"/>
        <v>-5000</v>
      </c>
      <c r="N98" s="129">
        <f t="shared" si="10"/>
        <v>-5000</v>
      </c>
      <c r="O98" s="121"/>
      <c r="P98" s="129">
        <f t="shared" si="11"/>
        <v>20000</v>
      </c>
      <c r="Q98" s="129">
        <v>20000</v>
      </c>
      <c r="R98" s="129"/>
      <c r="S98" s="121">
        <f t="shared" si="12"/>
        <v>20000</v>
      </c>
      <c r="T98" s="129">
        <v>20000</v>
      </c>
      <c r="U98" s="129"/>
    </row>
    <row r="99" spans="1:21" s="6" customFormat="1" ht="19.5" customHeight="1">
      <c r="A99" s="10" t="s">
        <v>505</v>
      </c>
      <c r="B99" s="16" t="s">
        <v>506</v>
      </c>
      <c r="C99" s="10" t="s">
        <v>379</v>
      </c>
      <c r="D99" s="146"/>
      <c r="E99" s="148"/>
      <c r="F99" s="148"/>
      <c r="G99" s="148"/>
      <c r="H99" s="148"/>
      <c r="I99" s="148"/>
      <c r="J99" s="129"/>
      <c r="K99" s="129"/>
      <c r="L99" s="129"/>
      <c r="M99" s="129"/>
      <c r="N99" s="129"/>
      <c r="O99" s="121"/>
      <c r="P99" s="129"/>
      <c r="Q99" s="129"/>
      <c r="R99" s="129"/>
      <c r="S99" s="121"/>
      <c r="T99" s="129"/>
      <c r="U99" s="129"/>
    </row>
    <row r="100" spans="1:21" ht="12.75" customHeight="1">
      <c r="A100" s="21"/>
      <c r="B100" s="20" t="s">
        <v>202</v>
      </c>
      <c r="C100" s="21"/>
      <c r="D100" s="146"/>
      <c r="E100" s="147"/>
      <c r="F100" s="147"/>
      <c r="G100" s="148"/>
      <c r="H100" s="147"/>
      <c r="I100" s="147"/>
      <c r="J100" s="129"/>
      <c r="K100" s="149"/>
      <c r="L100" s="149"/>
      <c r="M100" s="129"/>
      <c r="N100" s="129"/>
      <c r="O100" s="121"/>
      <c r="P100" s="129"/>
      <c r="Q100" s="149"/>
      <c r="R100" s="149"/>
      <c r="S100" s="121"/>
      <c r="T100" s="149"/>
      <c r="U100" s="149"/>
    </row>
    <row r="101" spans="1:21" s="6" customFormat="1" ht="20.25" customHeight="1">
      <c r="A101" s="10" t="s">
        <v>507</v>
      </c>
      <c r="B101" s="22" t="s">
        <v>508</v>
      </c>
      <c r="C101" s="10" t="s">
        <v>509</v>
      </c>
      <c r="D101" s="146"/>
      <c r="E101" s="148"/>
      <c r="F101" s="148"/>
      <c r="G101" s="148"/>
      <c r="H101" s="148"/>
      <c r="I101" s="148"/>
      <c r="J101" s="129"/>
      <c r="K101" s="129"/>
      <c r="L101" s="129"/>
      <c r="M101" s="129"/>
      <c r="N101" s="129"/>
      <c r="O101" s="121"/>
      <c r="P101" s="129"/>
      <c r="Q101" s="129"/>
      <c r="R101" s="129"/>
      <c r="S101" s="121"/>
      <c r="T101" s="129"/>
      <c r="U101" s="129"/>
    </row>
    <row r="102" spans="1:21" s="6" customFormat="1" ht="19.5" customHeight="1">
      <c r="A102" s="10" t="s">
        <v>510</v>
      </c>
      <c r="B102" s="16" t="s">
        <v>511</v>
      </c>
      <c r="C102" s="10" t="s">
        <v>379</v>
      </c>
      <c r="D102" s="146"/>
      <c r="E102" s="148"/>
      <c r="F102" s="148"/>
      <c r="G102" s="148">
        <f t="shared" si="7"/>
        <v>50098</v>
      </c>
      <c r="H102" s="146">
        <f>H104</f>
        <v>50098</v>
      </c>
      <c r="I102" s="148"/>
      <c r="J102" s="129">
        <f t="shared" si="8"/>
        <v>50000</v>
      </c>
      <c r="K102" s="121">
        <f>K104</f>
        <v>50000</v>
      </c>
      <c r="L102" s="129"/>
      <c r="M102" s="129">
        <f t="shared" si="9"/>
        <v>-98</v>
      </c>
      <c r="N102" s="129">
        <f t="shared" si="10"/>
        <v>-98</v>
      </c>
      <c r="O102" s="121"/>
      <c r="P102" s="129">
        <f t="shared" si="11"/>
        <v>50000</v>
      </c>
      <c r="Q102" s="121">
        <f>Q104</f>
        <v>50000</v>
      </c>
      <c r="R102" s="129"/>
      <c r="S102" s="121">
        <f t="shared" si="12"/>
        <v>80000</v>
      </c>
      <c r="T102" s="121">
        <f>T104</f>
        <v>80000</v>
      </c>
      <c r="U102" s="129"/>
    </row>
    <row r="103" spans="1:21" ht="12.75" customHeight="1">
      <c r="A103" s="21"/>
      <c r="B103" s="20" t="s">
        <v>202</v>
      </c>
      <c r="C103" s="21"/>
      <c r="D103" s="146"/>
      <c r="E103" s="147"/>
      <c r="F103" s="147"/>
      <c r="G103" s="148"/>
      <c r="H103" s="147"/>
      <c r="I103" s="147"/>
      <c r="J103" s="129"/>
      <c r="K103" s="150"/>
      <c r="L103" s="149"/>
      <c r="M103" s="129"/>
      <c r="N103" s="129"/>
      <c r="O103" s="121"/>
      <c r="P103" s="129"/>
      <c r="Q103" s="149"/>
      <c r="R103" s="149"/>
      <c r="S103" s="121"/>
      <c r="T103" s="149"/>
      <c r="U103" s="149"/>
    </row>
    <row r="104" spans="1:21" ht="18" customHeight="1">
      <c r="A104" s="21" t="s">
        <v>512</v>
      </c>
      <c r="B104" s="20" t="s">
        <v>513</v>
      </c>
      <c r="C104" s="21" t="s">
        <v>514</v>
      </c>
      <c r="D104" s="146"/>
      <c r="E104" s="147"/>
      <c r="F104" s="147"/>
      <c r="G104" s="148">
        <f t="shared" si="7"/>
        <v>50098</v>
      </c>
      <c r="H104" s="147">
        <v>50098</v>
      </c>
      <c r="I104" s="147"/>
      <c r="J104" s="129">
        <f t="shared" si="8"/>
        <v>50000</v>
      </c>
      <c r="K104" s="149">
        <v>50000</v>
      </c>
      <c r="L104" s="149"/>
      <c r="M104" s="129">
        <f t="shared" si="9"/>
        <v>-98</v>
      </c>
      <c r="N104" s="129">
        <f t="shared" si="10"/>
        <v>-98</v>
      </c>
      <c r="O104" s="121"/>
      <c r="P104" s="129">
        <f t="shared" si="11"/>
        <v>50000</v>
      </c>
      <c r="Q104" s="149">
        <v>50000</v>
      </c>
      <c r="R104" s="149"/>
      <c r="S104" s="121">
        <f t="shared" si="12"/>
        <v>80000</v>
      </c>
      <c r="T104" s="149">
        <v>80000</v>
      </c>
      <c r="U104" s="149"/>
    </row>
    <row r="105" spans="1:21" ht="38.25" customHeight="1">
      <c r="A105" s="21" t="s">
        <v>515</v>
      </c>
      <c r="B105" s="20" t="s">
        <v>516</v>
      </c>
      <c r="C105" s="21" t="s">
        <v>379</v>
      </c>
      <c r="D105" s="146"/>
      <c r="E105" s="147"/>
      <c r="F105" s="147"/>
      <c r="G105" s="148"/>
      <c r="H105" s="147"/>
      <c r="I105" s="147"/>
      <c r="J105" s="129"/>
      <c r="K105" s="149"/>
      <c r="L105" s="149"/>
      <c r="M105" s="129"/>
      <c r="N105" s="129"/>
      <c r="O105" s="121"/>
      <c r="P105" s="129"/>
      <c r="Q105" s="149"/>
      <c r="R105" s="149"/>
      <c r="S105" s="121"/>
      <c r="T105" s="149"/>
      <c r="U105" s="149"/>
    </row>
    <row r="106" spans="1:21" s="6" customFormat="1" ht="19.5" customHeight="1">
      <c r="A106" s="10" t="s">
        <v>517</v>
      </c>
      <c r="B106" s="16" t="s">
        <v>518</v>
      </c>
      <c r="C106" s="10" t="s">
        <v>379</v>
      </c>
      <c r="D106" s="146">
        <f>E106+F106</f>
        <v>1431482.3904000001</v>
      </c>
      <c r="E106" s="148"/>
      <c r="F106" s="148">
        <f>F110+F114+F119</f>
        <v>1431482.3904000001</v>
      </c>
      <c r="G106" s="148">
        <f t="shared" si="7"/>
        <v>4440346.0001</v>
      </c>
      <c r="H106" s="148"/>
      <c r="I106" s="146">
        <f>I108</f>
        <v>4440346.0001</v>
      </c>
      <c r="J106" s="129">
        <f t="shared" si="8"/>
        <v>3673000</v>
      </c>
      <c r="K106" s="129"/>
      <c r="L106" s="121">
        <f>L108</f>
        <v>3673000</v>
      </c>
      <c r="M106" s="129">
        <f t="shared" si="9"/>
        <v>-767346.0000999998</v>
      </c>
      <c r="N106" s="129">
        <f t="shared" si="10"/>
        <v>0</v>
      </c>
      <c r="O106" s="121">
        <f>L106-I106</f>
        <v>-767346.0000999998</v>
      </c>
      <c r="P106" s="129">
        <f t="shared" si="11"/>
        <v>2211000</v>
      </c>
      <c r="Q106" s="129"/>
      <c r="R106" s="121">
        <f>R108</f>
        <v>2211000</v>
      </c>
      <c r="S106" s="121">
        <f t="shared" si="12"/>
        <v>1338000</v>
      </c>
      <c r="T106" s="129"/>
      <c r="U106" s="121">
        <f>U108</f>
        <v>1338000</v>
      </c>
    </row>
    <row r="107" spans="1:21" ht="12.75" customHeight="1">
      <c r="A107" s="21"/>
      <c r="B107" s="20" t="s">
        <v>5</v>
      </c>
      <c r="C107" s="21"/>
      <c r="D107" s="146"/>
      <c r="E107" s="147"/>
      <c r="F107" s="147"/>
      <c r="G107" s="148"/>
      <c r="H107" s="147"/>
      <c r="I107" s="147"/>
      <c r="J107" s="129"/>
      <c r="K107" s="129"/>
      <c r="L107" s="129"/>
      <c r="M107" s="129"/>
      <c r="N107" s="129"/>
      <c r="O107" s="121"/>
      <c r="P107" s="129"/>
      <c r="Q107" s="129"/>
      <c r="R107" s="129"/>
      <c r="S107" s="121"/>
      <c r="T107" s="129"/>
      <c r="U107" s="129"/>
    </row>
    <row r="108" spans="1:21" s="6" customFormat="1" ht="19.5" customHeight="1">
      <c r="A108" s="10" t="s">
        <v>519</v>
      </c>
      <c r="B108" s="16" t="s">
        <v>520</v>
      </c>
      <c r="C108" s="10" t="s">
        <v>379</v>
      </c>
      <c r="D108" s="146"/>
      <c r="E108" s="148"/>
      <c r="F108" s="148"/>
      <c r="G108" s="148">
        <f t="shared" si="7"/>
        <v>4440346.0001</v>
      </c>
      <c r="H108" s="148"/>
      <c r="I108" s="146">
        <f>I110+I114+I119</f>
        <v>4440346.0001</v>
      </c>
      <c r="J108" s="121">
        <f t="shared" si="8"/>
        <v>3673000</v>
      </c>
      <c r="K108" s="121"/>
      <c r="L108" s="121">
        <f>L110+L114+L119</f>
        <v>3673000</v>
      </c>
      <c r="M108" s="129">
        <f t="shared" si="9"/>
        <v>-767346.0000999998</v>
      </c>
      <c r="N108" s="129">
        <f t="shared" si="10"/>
        <v>0</v>
      </c>
      <c r="O108" s="121">
        <f>L108-I108</f>
        <v>-767346.0000999998</v>
      </c>
      <c r="P108" s="129">
        <f t="shared" si="11"/>
        <v>2211000</v>
      </c>
      <c r="Q108" s="129"/>
      <c r="R108" s="129">
        <f>R110+R114+R119</f>
        <v>2211000</v>
      </c>
      <c r="S108" s="121">
        <f t="shared" si="12"/>
        <v>1338000</v>
      </c>
      <c r="T108" s="129"/>
      <c r="U108" s="129">
        <f>U110+U114+U119</f>
        <v>1338000</v>
      </c>
    </row>
    <row r="109" spans="1:21" ht="12.75" customHeight="1">
      <c r="A109" s="21"/>
      <c r="B109" s="20" t="s">
        <v>5</v>
      </c>
      <c r="C109" s="21"/>
      <c r="D109" s="146"/>
      <c r="E109" s="147"/>
      <c r="F109" s="147"/>
      <c r="G109" s="148"/>
      <c r="H109" s="147"/>
      <c r="I109" s="147"/>
      <c r="J109" s="129"/>
      <c r="K109" s="149"/>
      <c r="L109" s="149"/>
      <c r="M109" s="129"/>
      <c r="N109" s="129"/>
      <c r="O109" s="121"/>
      <c r="P109" s="129"/>
      <c r="Q109" s="149"/>
      <c r="R109" s="149"/>
      <c r="S109" s="121"/>
      <c r="T109" s="149"/>
      <c r="U109" s="149"/>
    </row>
    <row r="110" spans="1:21" s="6" customFormat="1" ht="19.5" customHeight="1">
      <c r="A110" s="10" t="s">
        <v>521</v>
      </c>
      <c r="B110" s="16" t="s">
        <v>522</v>
      </c>
      <c r="C110" s="10" t="s">
        <v>379</v>
      </c>
      <c r="D110" s="146">
        <f>E110+F110</f>
        <v>1345862.0421</v>
      </c>
      <c r="E110" s="148"/>
      <c r="F110" s="146">
        <f>F112+F113</f>
        <v>1345862.0421</v>
      </c>
      <c r="G110" s="148">
        <f t="shared" si="7"/>
        <v>4232036.0001</v>
      </c>
      <c r="H110" s="148"/>
      <c r="I110" s="146">
        <f>I112+I113</f>
        <v>4232036.0001</v>
      </c>
      <c r="J110" s="129">
        <f t="shared" si="8"/>
        <v>3613000</v>
      </c>
      <c r="K110" s="129"/>
      <c r="L110" s="121">
        <f>L112+L113</f>
        <v>3613000</v>
      </c>
      <c r="M110" s="129">
        <f t="shared" si="9"/>
        <v>-619036.0000999998</v>
      </c>
      <c r="N110" s="129">
        <f t="shared" si="10"/>
        <v>0</v>
      </c>
      <c r="O110" s="121">
        <f>L110-I110</f>
        <v>-619036.0000999998</v>
      </c>
      <c r="P110" s="129">
        <f t="shared" si="11"/>
        <v>2131000</v>
      </c>
      <c r="Q110" s="129"/>
      <c r="R110" s="121">
        <f>R112+R113</f>
        <v>2131000</v>
      </c>
      <c r="S110" s="121">
        <f t="shared" si="12"/>
        <v>1248000</v>
      </c>
      <c r="T110" s="129"/>
      <c r="U110" s="121">
        <f>U112++U113</f>
        <v>1248000</v>
      </c>
    </row>
    <row r="111" spans="1:21" ht="12.75" customHeight="1">
      <c r="A111" s="21"/>
      <c r="B111" s="20" t="s">
        <v>202</v>
      </c>
      <c r="C111" s="21"/>
      <c r="D111" s="146"/>
      <c r="E111" s="147"/>
      <c r="F111" s="147"/>
      <c r="G111" s="148"/>
      <c r="H111" s="147"/>
      <c r="I111" s="147"/>
      <c r="J111" s="129"/>
      <c r="K111" s="129"/>
      <c r="L111" s="129"/>
      <c r="M111" s="129"/>
      <c r="N111" s="129"/>
      <c r="O111" s="121"/>
      <c r="P111" s="129"/>
      <c r="Q111" s="129"/>
      <c r="R111" s="129"/>
      <c r="S111" s="121"/>
      <c r="T111" s="129"/>
      <c r="U111" s="129"/>
    </row>
    <row r="112" spans="1:21" ht="12.75" customHeight="1">
      <c r="A112" s="21" t="s">
        <v>523</v>
      </c>
      <c r="B112" s="20" t="s">
        <v>524</v>
      </c>
      <c r="C112" s="21" t="s">
        <v>523</v>
      </c>
      <c r="D112" s="146">
        <f>E112+F112</f>
        <v>557930.4706</v>
      </c>
      <c r="E112" s="147"/>
      <c r="F112" s="147">
        <v>557930.4706</v>
      </c>
      <c r="G112" s="148">
        <f t="shared" si="7"/>
        <v>3024549</v>
      </c>
      <c r="H112" s="147"/>
      <c r="I112" s="147">
        <v>3024549</v>
      </c>
      <c r="J112" s="129">
        <f t="shared" si="8"/>
        <v>1978000</v>
      </c>
      <c r="K112" s="149"/>
      <c r="L112" s="149">
        <v>1978000</v>
      </c>
      <c r="M112" s="129">
        <f t="shared" si="9"/>
        <v>-1046549</v>
      </c>
      <c r="N112" s="129">
        <f t="shared" si="10"/>
        <v>0</v>
      </c>
      <c r="O112" s="121">
        <f>L112-I112</f>
        <v>-1046549</v>
      </c>
      <c r="P112" s="129">
        <f t="shared" si="11"/>
        <v>1301000</v>
      </c>
      <c r="Q112" s="149"/>
      <c r="R112" s="149">
        <v>1301000</v>
      </c>
      <c r="S112" s="121">
        <f t="shared" si="12"/>
        <v>903000</v>
      </c>
      <c r="T112" s="149"/>
      <c r="U112" s="149">
        <v>903000</v>
      </c>
    </row>
    <row r="113" spans="1:21" ht="12.75" customHeight="1">
      <c r="A113" s="21" t="s">
        <v>525</v>
      </c>
      <c r="B113" s="20" t="s">
        <v>526</v>
      </c>
      <c r="C113" s="21" t="s">
        <v>525</v>
      </c>
      <c r="D113" s="146">
        <f>E113+F113</f>
        <v>787931.5715</v>
      </c>
      <c r="E113" s="147"/>
      <c r="F113" s="147">
        <v>787931.5715</v>
      </c>
      <c r="G113" s="148">
        <f t="shared" si="7"/>
        <v>1207487.0001</v>
      </c>
      <c r="H113" s="147"/>
      <c r="I113" s="147">
        <v>1207487.0001</v>
      </c>
      <c r="J113" s="129">
        <f t="shared" si="8"/>
        <v>1635000</v>
      </c>
      <c r="K113" s="149"/>
      <c r="L113" s="149">
        <v>1635000</v>
      </c>
      <c r="M113" s="129">
        <f t="shared" si="9"/>
        <v>427512.99989999994</v>
      </c>
      <c r="N113" s="129">
        <f t="shared" si="10"/>
        <v>0</v>
      </c>
      <c r="O113" s="121">
        <f>L113-I113</f>
        <v>427512.99989999994</v>
      </c>
      <c r="P113" s="129">
        <f t="shared" si="11"/>
        <v>830000</v>
      </c>
      <c r="Q113" s="149"/>
      <c r="R113" s="149">
        <v>830000</v>
      </c>
      <c r="S113" s="121">
        <f t="shared" si="12"/>
        <v>345000</v>
      </c>
      <c r="T113" s="149"/>
      <c r="U113" s="149">
        <v>345000</v>
      </c>
    </row>
    <row r="114" spans="1:21" s="6" customFormat="1" ht="19.5" customHeight="1">
      <c r="A114" s="10" t="s">
        <v>527</v>
      </c>
      <c r="B114" s="16" t="s">
        <v>528</v>
      </c>
      <c r="C114" s="10" t="s">
        <v>379</v>
      </c>
      <c r="D114" s="146">
        <f>E114+F114</f>
        <v>73833.7483</v>
      </c>
      <c r="E114" s="148"/>
      <c r="F114" s="146">
        <f>F116+F117+F118</f>
        <v>73833.7483</v>
      </c>
      <c r="G114" s="148">
        <f t="shared" si="7"/>
        <v>170510</v>
      </c>
      <c r="H114" s="148"/>
      <c r="I114" s="146">
        <f>I116+I117+I118</f>
        <v>170510</v>
      </c>
      <c r="J114" s="129">
        <f t="shared" si="8"/>
        <v>30000</v>
      </c>
      <c r="K114" s="129"/>
      <c r="L114" s="121">
        <f>L117</f>
        <v>30000</v>
      </c>
      <c r="M114" s="129">
        <f t="shared" si="9"/>
        <v>-140510</v>
      </c>
      <c r="N114" s="129">
        <f t="shared" si="10"/>
        <v>0</v>
      </c>
      <c r="O114" s="121">
        <f>L114-I114</f>
        <v>-140510</v>
      </c>
      <c r="P114" s="129">
        <f t="shared" si="11"/>
        <v>40000</v>
      </c>
      <c r="Q114" s="129"/>
      <c r="R114" s="121">
        <f>R117</f>
        <v>40000</v>
      </c>
      <c r="S114" s="121">
        <f t="shared" si="12"/>
        <v>40000</v>
      </c>
      <c r="T114" s="129"/>
      <c r="U114" s="121">
        <f>U117</f>
        <v>40000</v>
      </c>
    </row>
    <row r="115" spans="1:21" ht="12.75" customHeight="1">
      <c r="A115" s="21"/>
      <c r="B115" s="20" t="s">
        <v>202</v>
      </c>
      <c r="C115" s="21"/>
      <c r="D115" s="146"/>
      <c r="E115" s="147"/>
      <c r="F115" s="147"/>
      <c r="G115" s="148"/>
      <c r="H115" s="147"/>
      <c r="I115" s="147"/>
      <c r="J115" s="129"/>
      <c r="K115" s="129"/>
      <c r="L115" s="129"/>
      <c r="M115" s="129"/>
      <c r="N115" s="129"/>
      <c r="O115" s="121"/>
      <c r="P115" s="129"/>
      <c r="Q115" s="129"/>
      <c r="R115" s="129"/>
      <c r="S115" s="121"/>
      <c r="T115" s="129"/>
      <c r="U115" s="129"/>
    </row>
    <row r="116" spans="1:21" ht="12.75" customHeight="1">
      <c r="A116" s="21" t="s">
        <v>529</v>
      </c>
      <c r="B116" s="20" t="s">
        <v>530</v>
      </c>
      <c r="C116" s="21" t="s">
        <v>529</v>
      </c>
      <c r="D116" s="146">
        <f>E116+F116</f>
        <v>3900</v>
      </c>
      <c r="E116" s="147"/>
      <c r="F116" s="147">
        <v>3900</v>
      </c>
      <c r="G116" s="148">
        <f t="shared" si="7"/>
        <v>5000</v>
      </c>
      <c r="H116" s="147"/>
      <c r="I116" s="147">
        <v>5000</v>
      </c>
      <c r="J116" s="129">
        <f t="shared" si="8"/>
        <v>0</v>
      </c>
      <c r="K116" s="149"/>
      <c r="L116" s="149"/>
      <c r="M116" s="129">
        <f t="shared" si="9"/>
        <v>-5000</v>
      </c>
      <c r="N116" s="129">
        <f t="shared" si="10"/>
        <v>0</v>
      </c>
      <c r="O116" s="121">
        <f>L116-I116</f>
        <v>-5000</v>
      </c>
      <c r="P116" s="129">
        <f t="shared" si="11"/>
        <v>0</v>
      </c>
      <c r="Q116" s="149"/>
      <c r="R116" s="149"/>
      <c r="S116" s="121"/>
      <c r="T116" s="149"/>
      <c r="U116" s="149"/>
    </row>
    <row r="117" spans="1:21" ht="12.75" customHeight="1">
      <c r="A117" s="21" t="s">
        <v>531</v>
      </c>
      <c r="B117" s="20" t="s">
        <v>532</v>
      </c>
      <c r="C117" s="21" t="s">
        <v>531</v>
      </c>
      <c r="D117" s="146">
        <f>E117+F117</f>
        <v>46925.2371</v>
      </c>
      <c r="E117" s="147"/>
      <c r="F117" s="147">
        <v>46925.2371</v>
      </c>
      <c r="G117" s="148">
        <f t="shared" si="7"/>
        <v>66000</v>
      </c>
      <c r="H117" s="147"/>
      <c r="I117" s="147">
        <v>66000</v>
      </c>
      <c r="J117" s="129">
        <f t="shared" si="8"/>
        <v>30000</v>
      </c>
      <c r="K117" s="149"/>
      <c r="L117" s="149">
        <v>30000</v>
      </c>
      <c r="M117" s="129">
        <f t="shared" si="9"/>
        <v>-36000</v>
      </c>
      <c r="N117" s="129">
        <f t="shared" si="10"/>
        <v>0</v>
      </c>
      <c r="O117" s="121">
        <f>L117-I117</f>
        <v>-36000</v>
      </c>
      <c r="P117" s="129">
        <f t="shared" si="11"/>
        <v>40000</v>
      </c>
      <c r="Q117" s="149"/>
      <c r="R117" s="149">
        <v>40000</v>
      </c>
      <c r="S117" s="121">
        <f t="shared" si="12"/>
        <v>40000</v>
      </c>
      <c r="T117" s="149"/>
      <c r="U117" s="149">
        <v>40000</v>
      </c>
    </row>
    <row r="118" spans="1:21" ht="12.75" customHeight="1">
      <c r="A118" s="21" t="s">
        <v>533</v>
      </c>
      <c r="B118" s="20" t="s">
        <v>534</v>
      </c>
      <c r="C118" s="21" t="s">
        <v>535</v>
      </c>
      <c r="D118" s="146">
        <f>E118+F118</f>
        <v>23008.5112</v>
      </c>
      <c r="E118" s="147"/>
      <c r="F118" s="147">
        <v>23008.5112</v>
      </c>
      <c r="G118" s="148">
        <f t="shared" si="7"/>
        <v>99510</v>
      </c>
      <c r="H118" s="147"/>
      <c r="I118" s="147">
        <v>99510</v>
      </c>
      <c r="J118" s="129">
        <f t="shared" si="8"/>
        <v>0</v>
      </c>
      <c r="K118" s="129"/>
      <c r="L118" s="129"/>
      <c r="M118" s="129">
        <f t="shared" si="9"/>
        <v>-99510</v>
      </c>
      <c r="N118" s="129">
        <f t="shared" si="10"/>
        <v>0</v>
      </c>
      <c r="O118" s="121">
        <f>L118-I118</f>
        <v>-99510</v>
      </c>
      <c r="P118" s="129">
        <f t="shared" si="11"/>
        <v>0</v>
      </c>
      <c r="Q118" s="129"/>
      <c r="R118" s="129"/>
      <c r="S118" s="121"/>
      <c r="T118" s="129"/>
      <c r="U118" s="129"/>
    </row>
    <row r="119" spans="1:21" s="6" customFormat="1" ht="19.5" customHeight="1">
      <c r="A119" s="10" t="s">
        <v>536</v>
      </c>
      <c r="B119" s="16" t="s">
        <v>537</v>
      </c>
      <c r="C119" s="10" t="s">
        <v>379</v>
      </c>
      <c r="D119" s="146">
        <f>E119+F119</f>
        <v>11786.6</v>
      </c>
      <c r="E119" s="148"/>
      <c r="F119" s="146">
        <f>F122</f>
        <v>11786.6</v>
      </c>
      <c r="G119" s="148">
        <f t="shared" si="7"/>
        <v>37800</v>
      </c>
      <c r="H119" s="148"/>
      <c r="I119" s="146">
        <f>I122+I121</f>
        <v>37800</v>
      </c>
      <c r="J119" s="129">
        <f t="shared" si="8"/>
        <v>30000</v>
      </c>
      <c r="K119" s="129"/>
      <c r="L119" s="121">
        <f>L122</f>
        <v>30000</v>
      </c>
      <c r="M119" s="129">
        <f t="shared" si="9"/>
        <v>-7800</v>
      </c>
      <c r="N119" s="129">
        <f t="shared" si="10"/>
        <v>0</v>
      </c>
      <c r="O119" s="121">
        <f>L119-I119</f>
        <v>-7800</v>
      </c>
      <c r="P119" s="129">
        <f t="shared" si="11"/>
        <v>40000</v>
      </c>
      <c r="Q119" s="129"/>
      <c r="R119" s="121">
        <f>R122</f>
        <v>40000</v>
      </c>
      <c r="S119" s="121">
        <f t="shared" si="12"/>
        <v>50000</v>
      </c>
      <c r="T119" s="129"/>
      <c r="U119" s="121">
        <f>U122</f>
        <v>50000</v>
      </c>
    </row>
    <row r="120" spans="1:21" ht="12.75" customHeight="1">
      <c r="A120" s="21"/>
      <c r="B120" s="20" t="s">
        <v>202</v>
      </c>
      <c r="C120" s="21"/>
      <c r="D120" s="146"/>
      <c r="E120" s="147"/>
      <c r="F120" s="147"/>
      <c r="G120" s="148"/>
      <c r="H120" s="147"/>
      <c r="I120" s="147"/>
      <c r="J120" s="129">
        <f t="shared" si="8"/>
        <v>0</v>
      </c>
      <c r="K120" s="149"/>
      <c r="L120" s="149"/>
      <c r="M120" s="129"/>
      <c r="N120" s="129"/>
      <c r="O120" s="121"/>
      <c r="P120" s="129"/>
      <c r="Q120" s="149"/>
      <c r="R120" s="149"/>
      <c r="S120" s="121"/>
      <c r="T120" s="149"/>
      <c r="U120" s="149"/>
    </row>
    <row r="121" spans="1:21" ht="12.75" customHeight="1">
      <c r="A121" s="21" t="s">
        <v>538</v>
      </c>
      <c r="B121" s="20" t="s">
        <v>539</v>
      </c>
      <c r="C121" s="21" t="s">
        <v>538</v>
      </c>
      <c r="D121" s="146"/>
      <c r="E121" s="147"/>
      <c r="F121" s="147"/>
      <c r="G121" s="148">
        <f t="shared" si="7"/>
        <v>2300</v>
      </c>
      <c r="H121" s="147"/>
      <c r="I121" s="147">
        <v>2300</v>
      </c>
      <c r="J121" s="129">
        <f t="shared" si="8"/>
        <v>0</v>
      </c>
      <c r="K121" s="149"/>
      <c r="L121" s="149"/>
      <c r="M121" s="129">
        <f t="shared" si="9"/>
        <v>-2300</v>
      </c>
      <c r="N121" s="129">
        <f t="shared" si="10"/>
        <v>0</v>
      </c>
      <c r="O121" s="121">
        <f>L121-I121</f>
        <v>-2300</v>
      </c>
      <c r="P121" s="129">
        <f t="shared" si="11"/>
        <v>0</v>
      </c>
      <c r="Q121" s="149"/>
      <c r="R121" s="149"/>
      <c r="S121" s="121"/>
      <c r="T121" s="149"/>
      <c r="U121" s="149"/>
    </row>
    <row r="122" spans="1:21" ht="12.75" customHeight="1">
      <c r="A122" s="21" t="s">
        <v>540</v>
      </c>
      <c r="B122" s="20" t="s">
        <v>541</v>
      </c>
      <c r="C122" s="21" t="s">
        <v>540</v>
      </c>
      <c r="D122" s="146">
        <f>E122+F122</f>
        <v>11786.6</v>
      </c>
      <c r="E122" s="147"/>
      <c r="F122" s="147">
        <v>11786.6</v>
      </c>
      <c r="G122" s="148">
        <f t="shared" si="7"/>
        <v>35500</v>
      </c>
      <c r="H122" s="147"/>
      <c r="I122" s="147">
        <v>35500</v>
      </c>
      <c r="J122" s="129">
        <f t="shared" si="8"/>
        <v>30000</v>
      </c>
      <c r="K122" s="149"/>
      <c r="L122" s="149">
        <v>30000</v>
      </c>
      <c r="M122" s="129">
        <f t="shared" si="9"/>
        <v>-5500</v>
      </c>
      <c r="N122" s="129">
        <f t="shared" si="10"/>
        <v>0</v>
      </c>
      <c r="O122" s="121">
        <f>L122-I122</f>
        <v>-5500</v>
      </c>
      <c r="P122" s="129">
        <f t="shared" si="11"/>
        <v>40000</v>
      </c>
      <c r="Q122" s="149"/>
      <c r="R122" s="149">
        <v>40000</v>
      </c>
      <c r="S122" s="121">
        <f t="shared" si="12"/>
        <v>50000</v>
      </c>
      <c r="T122" s="149"/>
      <c r="U122" s="149">
        <v>50000</v>
      </c>
    </row>
    <row r="123" spans="1:21" s="6" customFormat="1" ht="27.75" customHeight="1">
      <c r="A123" s="10" t="s">
        <v>542</v>
      </c>
      <c r="B123" s="16" t="s">
        <v>543</v>
      </c>
      <c r="C123" s="10" t="s">
        <v>379</v>
      </c>
      <c r="D123" s="146">
        <f>E123+F123</f>
        <v>-1142636.9388</v>
      </c>
      <c r="E123" s="148"/>
      <c r="F123" s="148">
        <f>F125+F130</f>
        <v>-1142636.9388</v>
      </c>
      <c r="G123" s="148">
        <f t="shared" si="7"/>
        <v>-2424099.145</v>
      </c>
      <c r="H123" s="148"/>
      <c r="I123" s="146">
        <f>I130</f>
        <v>-2424099.145</v>
      </c>
      <c r="J123" s="129">
        <f t="shared" si="8"/>
        <v>-2222000</v>
      </c>
      <c r="K123" s="129"/>
      <c r="L123" s="121">
        <f>L130</f>
        <v>-2222000</v>
      </c>
      <c r="M123" s="129">
        <f t="shared" si="9"/>
        <v>202099.14500000002</v>
      </c>
      <c r="N123" s="129">
        <f t="shared" si="10"/>
        <v>0</v>
      </c>
      <c r="O123" s="121">
        <f>L123-I123</f>
        <v>202099.14500000002</v>
      </c>
      <c r="P123" s="129"/>
      <c r="Q123" s="129"/>
      <c r="R123" s="121">
        <f>R130</f>
        <v>-1395000</v>
      </c>
      <c r="S123" s="121">
        <f t="shared" si="12"/>
        <v>-880000</v>
      </c>
      <c r="T123" s="129"/>
      <c r="U123" s="121">
        <f>U130</f>
        <v>-880000</v>
      </c>
    </row>
    <row r="124" spans="1:21" ht="12.75" customHeight="1">
      <c r="A124" s="21"/>
      <c r="B124" s="20" t="s">
        <v>5</v>
      </c>
      <c r="C124" s="21"/>
      <c r="D124" s="146"/>
      <c r="E124" s="147"/>
      <c r="F124" s="147"/>
      <c r="G124" s="148"/>
      <c r="H124" s="147"/>
      <c r="I124" s="147"/>
      <c r="J124" s="129"/>
      <c r="K124" s="149"/>
      <c r="L124" s="149"/>
      <c r="M124" s="129"/>
      <c r="N124" s="129"/>
      <c r="O124" s="121"/>
      <c r="P124" s="129"/>
      <c r="Q124" s="149"/>
      <c r="R124" s="149"/>
      <c r="S124" s="121"/>
      <c r="T124" s="149"/>
      <c r="U124" s="149"/>
    </row>
    <row r="125" spans="1:21" s="6" customFormat="1" ht="27.75" customHeight="1">
      <c r="A125" s="10" t="s">
        <v>544</v>
      </c>
      <c r="B125" s="16" t="s">
        <v>545</v>
      </c>
      <c r="C125" s="10" t="s">
        <v>379</v>
      </c>
      <c r="D125" s="146">
        <f>E125+F125</f>
        <v>-15495.541</v>
      </c>
      <c r="E125" s="148"/>
      <c r="F125" s="146">
        <f>F129</f>
        <v>-15495.541</v>
      </c>
      <c r="G125" s="148"/>
      <c r="H125" s="148"/>
      <c r="I125" s="148"/>
      <c r="J125" s="129">
        <f t="shared" si="8"/>
        <v>0</v>
      </c>
      <c r="K125" s="129"/>
      <c r="L125" s="129"/>
      <c r="M125" s="129">
        <f t="shared" si="9"/>
        <v>0</v>
      </c>
      <c r="N125" s="129">
        <f t="shared" si="10"/>
        <v>0</v>
      </c>
      <c r="O125" s="121">
        <f>L125-I125</f>
        <v>0</v>
      </c>
      <c r="P125" s="129"/>
      <c r="Q125" s="129"/>
      <c r="R125" s="129"/>
      <c r="S125" s="121"/>
      <c r="T125" s="129"/>
      <c r="U125" s="129"/>
    </row>
    <row r="126" spans="1:21" ht="12.75" customHeight="1">
      <c r="A126" s="21"/>
      <c r="B126" s="20" t="s">
        <v>5</v>
      </c>
      <c r="C126" s="21"/>
      <c r="D126" s="146"/>
      <c r="E126" s="147"/>
      <c r="F126" s="147"/>
      <c r="G126" s="148"/>
      <c r="H126" s="147"/>
      <c r="I126" s="147"/>
      <c r="J126" s="129"/>
      <c r="K126" s="129"/>
      <c r="L126" s="129"/>
      <c r="M126" s="129"/>
      <c r="N126" s="129"/>
      <c r="O126" s="121"/>
      <c r="P126" s="129"/>
      <c r="Q126" s="129"/>
      <c r="R126" s="129"/>
      <c r="S126" s="121"/>
      <c r="T126" s="129"/>
      <c r="U126" s="129"/>
    </row>
    <row r="127" spans="1:21" ht="12.75" customHeight="1">
      <c r="A127" s="21" t="s">
        <v>546</v>
      </c>
      <c r="B127" s="20" t="s">
        <v>547</v>
      </c>
      <c r="C127" s="21" t="s">
        <v>548</v>
      </c>
      <c r="D127" s="146"/>
      <c r="E127" s="147"/>
      <c r="F127" s="147"/>
      <c r="G127" s="148"/>
      <c r="H127" s="147"/>
      <c r="I127" s="147"/>
      <c r="J127" s="129"/>
      <c r="K127" s="149"/>
      <c r="L127" s="149"/>
      <c r="M127" s="129"/>
      <c r="N127" s="129"/>
      <c r="O127" s="121"/>
      <c r="P127" s="129"/>
      <c r="Q127" s="149"/>
      <c r="R127" s="149"/>
      <c r="S127" s="121"/>
      <c r="T127" s="149"/>
      <c r="U127" s="149"/>
    </row>
    <row r="128" spans="1:21" ht="12.75" customHeight="1">
      <c r="A128" s="21" t="s">
        <v>549</v>
      </c>
      <c r="B128" s="20" t="s">
        <v>550</v>
      </c>
      <c r="C128" s="21" t="s">
        <v>551</v>
      </c>
      <c r="D128" s="146"/>
      <c r="E128" s="147"/>
      <c r="F128" s="147"/>
      <c r="G128" s="148"/>
      <c r="H128" s="147"/>
      <c r="I128" s="147"/>
      <c r="J128" s="129"/>
      <c r="K128" s="149"/>
      <c r="L128" s="149"/>
      <c r="M128" s="129"/>
      <c r="N128" s="129"/>
      <c r="O128" s="121"/>
      <c r="P128" s="129"/>
      <c r="Q128" s="149"/>
      <c r="R128" s="149"/>
      <c r="S128" s="121"/>
      <c r="T128" s="149"/>
      <c r="U128" s="149"/>
    </row>
    <row r="129" spans="1:21" ht="12.75" customHeight="1">
      <c r="A129" s="21">
        <v>6130</v>
      </c>
      <c r="B129" s="20" t="s">
        <v>645</v>
      </c>
      <c r="C129" s="21">
        <v>8131</v>
      </c>
      <c r="D129" s="146">
        <f>E129+F129</f>
        <v>-15495.541</v>
      </c>
      <c r="E129" s="147"/>
      <c r="F129" s="147">
        <v>-15495.541</v>
      </c>
      <c r="G129" s="148"/>
      <c r="H129" s="147"/>
      <c r="I129" s="147"/>
      <c r="J129" s="129"/>
      <c r="K129" s="149"/>
      <c r="L129" s="149"/>
      <c r="M129" s="129"/>
      <c r="N129" s="129"/>
      <c r="O129" s="121"/>
      <c r="P129" s="129"/>
      <c r="Q129" s="149"/>
      <c r="R129" s="149"/>
      <c r="S129" s="121"/>
      <c r="T129" s="149"/>
      <c r="U129" s="149"/>
    </row>
    <row r="130" spans="1:21" s="6" customFormat="1" ht="27.75" customHeight="1">
      <c r="A130" s="10" t="s">
        <v>552</v>
      </c>
      <c r="B130" s="16" t="s">
        <v>553</v>
      </c>
      <c r="C130" s="10" t="s">
        <v>379</v>
      </c>
      <c r="D130" s="146">
        <f>E130+F130</f>
        <v>-1127141.3978</v>
      </c>
      <c r="E130" s="148"/>
      <c r="F130" s="146">
        <f>F132</f>
        <v>-1127141.3978</v>
      </c>
      <c r="G130" s="148">
        <f t="shared" si="7"/>
        <v>-2424099.145</v>
      </c>
      <c r="H130" s="148"/>
      <c r="I130" s="146">
        <f>I132</f>
        <v>-2424099.145</v>
      </c>
      <c r="J130" s="129">
        <f t="shared" si="8"/>
        <v>-2222000</v>
      </c>
      <c r="K130" s="129"/>
      <c r="L130" s="121">
        <f>L132</f>
        <v>-2222000</v>
      </c>
      <c r="M130" s="129">
        <f t="shared" si="9"/>
        <v>202099.14500000002</v>
      </c>
      <c r="N130" s="129">
        <f t="shared" si="10"/>
        <v>0</v>
      </c>
      <c r="O130" s="121">
        <f>L130-I130</f>
        <v>202099.14500000002</v>
      </c>
      <c r="P130" s="129"/>
      <c r="Q130" s="129"/>
      <c r="R130" s="121">
        <f>R132</f>
        <v>-1395000</v>
      </c>
      <c r="S130" s="121">
        <f t="shared" si="12"/>
        <v>-880000</v>
      </c>
      <c r="T130" s="129"/>
      <c r="U130" s="121">
        <f>+U132</f>
        <v>-880000</v>
      </c>
    </row>
    <row r="131" spans="1:21" ht="12.75" customHeight="1">
      <c r="A131" s="21"/>
      <c r="B131" s="20" t="s">
        <v>5</v>
      </c>
      <c r="C131" s="21"/>
      <c r="D131" s="146"/>
      <c r="E131" s="147"/>
      <c r="F131" s="147"/>
      <c r="G131" s="148"/>
      <c r="H131" s="147"/>
      <c r="I131" s="147"/>
      <c r="J131" s="129"/>
      <c r="K131" s="149"/>
      <c r="L131" s="149"/>
      <c r="M131" s="129"/>
      <c r="N131" s="129"/>
      <c r="O131" s="121"/>
      <c r="P131" s="129"/>
      <c r="Q131" s="149"/>
      <c r="R131" s="149"/>
      <c r="S131" s="121"/>
      <c r="T131" s="149"/>
      <c r="U131" s="149"/>
    </row>
    <row r="132" spans="1:21" ht="12.75" customHeight="1">
      <c r="A132" s="21" t="s">
        <v>554</v>
      </c>
      <c r="B132" s="20" t="s">
        <v>555</v>
      </c>
      <c r="C132" s="21" t="s">
        <v>556</v>
      </c>
      <c r="D132" s="146">
        <f>E132+F132</f>
        <v>-1127141.3978</v>
      </c>
      <c r="E132" s="147"/>
      <c r="F132" s="147">
        <v>-1127141.3978</v>
      </c>
      <c r="G132" s="148">
        <f t="shared" si="7"/>
        <v>-2424099.145</v>
      </c>
      <c r="H132" s="147"/>
      <c r="I132" s="147">
        <v>-2424099.145</v>
      </c>
      <c r="J132" s="129">
        <f t="shared" si="8"/>
        <v>-2222000</v>
      </c>
      <c r="K132" s="149"/>
      <c r="L132" s="149">
        <v>-2222000</v>
      </c>
      <c r="M132" s="129">
        <f t="shared" si="9"/>
        <v>202099.14500000002</v>
      </c>
      <c r="N132" s="129">
        <f t="shared" si="10"/>
        <v>0</v>
      </c>
      <c r="O132" s="121">
        <f>L132-I132</f>
        <v>202099.14500000002</v>
      </c>
      <c r="P132" s="129">
        <f t="shared" si="11"/>
        <v>-1395000</v>
      </c>
      <c r="Q132" s="149"/>
      <c r="R132" s="149">
        <v>-1395000</v>
      </c>
      <c r="S132" s="121">
        <f t="shared" si="12"/>
        <v>-880000</v>
      </c>
      <c r="T132" s="149"/>
      <c r="U132" s="149">
        <v>-880000</v>
      </c>
    </row>
    <row r="133" spans="3:22" ht="10.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3:21" ht="10.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3:21" ht="10.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3:21" ht="10.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3:21" ht="10.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3:21" ht="10.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3:21" ht="10.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3:21" ht="10.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3:21" ht="10.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3:21" ht="10.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3:21" ht="10.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3:21" ht="10.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3:21" ht="10.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3:21" ht="10.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3:21" ht="10.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</sheetData>
  <sheetProtection/>
  <mergeCells count="23">
    <mergeCell ref="T2:U2"/>
    <mergeCell ref="A3:U3"/>
    <mergeCell ref="A5:A7"/>
    <mergeCell ref="B5:B7"/>
    <mergeCell ref="C5:C7"/>
    <mergeCell ref="J6:J7"/>
    <mergeCell ref="K6:L6"/>
    <mergeCell ref="S6:S7"/>
    <mergeCell ref="T6:U6"/>
    <mergeCell ref="D5:F5"/>
    <mergeCell ref="G5:I5"/>
    <mergeCell ref="D6:D7"/>
    <mergeCell ref="E6:F6"/>
    <mergeCell ref="G6:G7"/>
    <mergeCell ref="H6:I6"/>
    <mergeCell ref="P5:R5"/>
    <mergeCell ref="S5:U5"/>
    <mergeCell ref="P6:P7"/>
    <mergeCell ref="Q6:R6"/>
    <mergeCell ref="N6:O6"/>
    <mergeCell ref="J5:L5"/>
    <mergeCell ref="M5:O5"/>
    <mergeCell ref="M6:M7"/>
  </mergeCells>
  <printOptions/>
  <pageMargins left="0.25" right="0.25" top="0.75" bottom="0.75" header="0.3" footer="0.3"/>
  <pageSetup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24"/>
  <sheetViews>
    <sheetView zoomScale="120" zoomScaleNormal="120" zoomScalePageLayoutView="0" workbookViewId="0" topLeftCell="C1">
      <selection activeCell="J18" sqref="J18"/>
    </sheetView>
  </sheetViews>
  <sheetFormatPr defaultColWidth="9.140625" defaultRowHeight="12.75" customHeight="1"/>
  <cols>
    <col min="1" max="1" width="11.421875" style="2" customWidth="1"/>
    <col min="2" max="2" width="45.00390625" style="3" customWidth="1"/>
    <col min="3" max="8" width="12.7109375" style="3" customWidth="1"/>
    <col min="9" max="9" width="12.7109375" style="1" customWidth="1"/>
    <col min="10" max="10" width="13.28125" style="1" customWidth="1"/>
    <col min="11" max="15" width="12.28125" style="1" customWidth="1"/>
    <col min="16" max="17" width="14.28125" style="1" customWidth="1"/>
    <col min="18" max="18" width="13.140625" style="1" customWidth="1"/>
    <col min="19" max="20" width="14.421875" style="1" customWidth="1"/>
    <col min="21" max="21" width="19.8515625" style="0" customWidth="1"/>
  </cols>
  <sheetData>
    <row r="2" spans="11:22" ht="30" customHeight="1">
      <c r="K2" s="4"/>
      <c r="L2" s="4"/>
      <c r="M2" s="4"/>
      <c r="N2" s="4"/>
      <c r="Q2" s="4"/>
      <c r="T2" s="195" t="s">
        <v>607</v>
      </c>
      <c r="U2" s="195"/>
      <c r="V2" s="71"/>
    </row>
    <row r="3" spans="1:20" ht="21.75" customHeight="1">
      <c r="A3" s="172" t="s">
        <v>615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</row>
    <row r="4" ht="20.25" customHeight="1" thickBot="1">
      <c r="U4" s="30" t="s">
        <v>0</v>
      </c>
    </row>
    <row r="5" spans="1:21" ht="30.75" customHeight="1">
      <c r="A5" s="198"/>
      <c r="B5" s="200"/>
      <c r="C5" s="173" t="s">
        <v>617</v>
      </c>
      <c r="D5" s="173"/>
      <c r="E5" s="173"/>
      <c r="F5" s="173" t="s">
        <v>618</v>
      </c>
      <c r="G5" s="173"/>
      <c r="H5" s="173"/>
      <c r="I5" s="173" t="s">
        <v>184</v>
      </c>
      <c r="J5" s="173"/>
      <c r="K5" s="173"/>
      <c r="L5" s="177" t="s">
        <v>619</v>
      </c>
      <c r="M5" s="177"/>
      <c r="N5" s="177"/>
      <c r="O5" s="173" t="s">
        <v>185</v>
      </c>
      <c r="P5" s="173"/>
      <c r="Q5" s="173"/>
      <c r="R5" s="173" t="s">
        <v>186</v>
      </c>
      <c r="S5" s="173"/>
      <c r="T5" s="173"/>
      <c r="U5" s="66" t="s">
        <v>620</v>
      </c>
    </row>
    <row r="6" spans="1:21" ht="19.5" customHeight="1">
      <c r="A6" s="199"/>
      <c r="B6" s="201"/>
      <c r="C6" s="169" t="s">
        <v>4</v>
      </c>
      <c r="D6" s="169" t="s">
        <v>5</v>
      </c>
      <c r="E6" s="169"/>
      <c r="F6" s="169" t="s">
        <v>4</v>
      </c>
      <c r="G6" s="169" t="s">
        <v>5</v>
      </c>
      <c r="H6" s="169"/>
      <c r="I6" s="169" t="s">
        <v>4</v>
      </c>
      <c r="J6" s="169" t="s">
        <v>5</v>
      </c>
      <c r="K6" s="169"/>
      <c r="L6" s="169" t="s">
        <v>4</v>
      </c>
      <c r="M6" s="169" t="s">
        <v>5</v>
      </c>
      <c r="N6" s="169"/>
      <c r="O6" s="169" t="s">
        <v>4</v>
      </c>
      <c r="P6" s="169" t="s">
        <v>5</v>
      </c>
      <c r="Q6" s="169"/>
      <c r="R6" s="169" t="s">
        <v>4</v>
      </c>
      <c r="S6" s="169" t="s">
        <v>5</v>
      </c>
      <c r="T6" s="169"/>
      <c r="U6" s="174" t="s">
        <v>621</v>
      </c>
    </row>
    <row r="7" spans="1:21" ht="49.5" customHeight="1">
      <c r="A7" s="199"/>
      <c r="B7" s="201"/>
      <c r="C7" s="169"/>
      <c r="D7" s="13" t="s">
        <v>6</v>
      </c>
      <c r="E7" s="13" t="s">
        <v>7</v>
      </c>
      <c r="F7" s="169"/>
      <c r="G7" s="13" t="s">
        <v>6</v>
      </c>
      <c r="H7" s="13" t="s">
        <v>7</v>
      </c>
      <c r="I7" s="169"/>
      <c r="J7" s="13" t="s">
        <v>6</v>
      </c>
      <c r="K7" s="13" t="s">
        <v>7</v>
      </c>
      <c r="L7" s="169"/>
      <c r="M7" s="13" t="s">
        <v>6</v>
      </c>
      <c r="N7" s="13" t="s">
        <v>7</v>
      </c>
      <c r="O7" s="169"/>
      <c r="P7" s="13" t="s">
        <v>6</v>
      </c>
      <c r="Q7" s="13" t="s">
        <v>7</v>
      </c>
      <c r="R7" s="169"/>
      <c r="S7" s="13" t="s">
        <v>6</v>
      </c>
      <c r="T7" s="13" t="s">
        <v>7</v>
      </c>
      <c r="U7" s="174"/>
    </row>
    <row r="8" spans="1:21" s="6" customFormat="1" ht="21.75" customHeight="1">
      <c r="A8" s="9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  <c r="P8" s="10">
        <v>16</v>
      </c>
      <c r="Q8" s="10">
        <v>17</v>
      </c>
      <c r="R8" s="10">
        <v>18</v>
      </c>
      <c r="S8" s="10">
        <v>19</v>
      </c>
      <c r="T8" s="10">
        <v>20</v>
      </c>
      <c r="U8" s="42">
        <v>21</v>
      </c>
    </row>
    <row r="9" spans="1:21" ht="18.75" customHeight="1">
      <c r="A9" s="14" t="s">
        <v>1</v>
      </c>
      <c r="B9" s="11" t="s">
        <v>10</v>
      </c>
      <c r="C9" s="75">
        <f>D9+E9</f>
        <v>-61416.4038</v>
      </c>
      <c r="D9" s="75">
        <v>-287.2717</v>
      </c>
      <c r="E9" s="75">
        <v>-61129.1321</v>
      </c>
      <c r="F9" s="75">
        <f>G9+H9</f>
        <v>-474964.6551</v>
      </c>
      <c r="G9" s="75">
        <v>-174000</v>
      </c>
      <c r="H9" s="75">
        <v>-300964.6551</v>
      </c>
      <c r="I9" s="75">
        <f>J9+K9</f>
        <v>0</v>
      </c>
      <c r="J9" s="75"/>
      <c r="K9" s="75"/>
      <c r="L9" s="102">
        <f>M9+N9</f>
        <v>474964.6551</v>
      </c>
      <c r="M9" s="102">
        <f>J9+-G9</f>
        <v>174000</v>
      </c>
      <c r="N9" s="102">
        <f>K9-H9</f>
        <v>300964.6551</v>
      </c>
      <c r="O9" s="23"/>
      <c r="P9" s="23"/>
      <c r="Q9" s="23"/>
      <c r="R9" s="23"/>
      <c r="S9" s="23"/>
      <c r="T9" s="23"/>
      <c r="U9" s="68"/>
    </row>
    <row r="10" spans="1:21" s="6" customFormat="1" ht="27.75" customHeight="1" thickBot="1">
      <c r="A10" s="43" t="s">
        <v>557</v>
      </c>
      <c r="B10" s="44" t="s">
        <v>558</v>
      </c>
      <c r="C10" s="44"/>
      <c r="D10" s="44"/>
      <c r="E10" s="44"/>
      <c r="F10" s="44"/>
      <c r="G10" s="44"/>
      <c r="H10" s="44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70"/>
    </row>
    <row r="11" spans="2:20" ht="12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9:20" ht="12.75" customHeight="1"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9:20" ht="12.75" customHeight="1"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9:20" ht="12.75" customHeight="1"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9:20" ht="12.75" customHeight="1"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9:20" ht="12.75" customHeight="1"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9:20" ht="12.75" customHeight="1"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9:20" ht="12.75" customHeight="1"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9:20" ht="12.75" customHeight="1"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9:20" ht="12.75" customHeight="1"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9:20" ht="12.75" customHeight="1"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9:20" ht="12.75" customHeight="1"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9:20" ht="12.75" customHeight="1"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9:20" ht="12.75" customHeight="1"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</sheetData>
  <sheetProtection/>
  <mergeCells count="23">
    <mergeCell ref="O5:Q5"/>
    <mergeCell ref="R5:T5"/>
    <mergeCell ref="I6:I7"/>
    <mergeCell ref="C6:C7"/>
    <mergeCell ref="O6:O7"/>
    <mergeCell ref="P6:Q6"/>
    <mergeCell ref="U6:U7"/>
    <mergeCell ref="T2:U2"/>
    <mergeCell ref="L5:N5"/>
    <mergeCell ref="L6:L7"/>
    <mergeCell ref="M6:N6"/>
    <mergeCell ref="A3:T3"/>
    <mergeCell ref="I5:K5"/>
    <mergeCell ref="R6:R7"/>
    <mergeCell ref="S6:T6"/>
    <mergeCell ref="B5:B7"/>
    <mergeCell ref="A5:A7"/>
    <mergeCell ref="D6:E6"/>
    <mergeCell ref="F6:F7"/>
    <mergeCell ref="G6:H6"/>
    <mergeCell ref="J6:K6"/>
    <mergeCell ref="C5:E5"/>
    <mergeCell ref="F5:H5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W37"/>
  <sheetViews>
    <sheetView zoomScale="120" zoomScaleNormal="120" zoomScalePageLayoutView="0" workbookViewId="0" topLeftCell="A1">
      <selection activeCell="M5" sqref="M5:O5"/>
    </sheetView>
  </sheetViews>
  <sheetFormatPr defaultColWidth="9.140625" defaultRowHeight="12"/>
  <cols>
    <col min="1" max="1" width="12.00390625" style="2" customWidth="1"/>
    <col min="2" max="2" width="45.00390625" style="3" customWidth="1"/>
    <col min="3" max="6" width="10.28125" style="2" customWidth="1"/>
    <col min="7" max="7" width="11.8515625" style="2" customWidth="1"/>
    <col min="8" max="8" width="12.421875" style="2" customWidth="1"/>
    <col min="9" max="9" width="12.28125" style="2" customWidth="1"/>
    <col min="10" max="10" width="13.140625" style="1" customWidth="1"/>
    <col min="11" max="11" width="13.28125" style="1" customWidth="1"/>
    <col min="12" max="16" width="12.28125" style="1" customWidth="1"/>
    <col min="17" max="18" width="14.28125" style="1" customWidth="1"/>
    <col min="19" max="19" width="13.140625" style="1" customWidth="1"/>
    <col min="20" max="21" width="14.421875" style="1" customWidth="1"/>
    <col min="22" max="22" width="23.421875" style="0" customWidth="1"/>
  </cols>
  <sheetData>
    <row r="2" spans="12:23" ht="33" customHeight="1">
      <c r="L2" s="4"/>
      <c r="M2" s="4"/>
      <c r="N2" s="4"/>
      <c r="O2" s="4"/>
      <c r="R2" s="4"/>
      <c r="V2" s="72" t="s">
        <v>608</v>
      </c>
      <c r="W2" s="73"/>
    </row>
    <row r="3" spans="1:21" ht="30" customHeight="1">
      <c r="A3" s="178" t="s">
        <v>616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</row>
    <row r="4" spans="1:22" ht="22.5" customHeight="1" thickBot="1">
      <c r="A4" s="27"/>
      <c r="B4" s="28"/>
      <c r="C4" s="27"/>
      <c r="D4" s="27"/>
      <c r="E4" s="27"/>
      <c r="F4" s="27"/>
      <c r="G4" s="27"/>
      <c r="H4" s="27"/>
      <c r="I4" s="27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V4" s="30" t="s">
        <v>0</v>
      </c>
    </row>
    <row r="5" spans="1:22" ht="23.25" customHeight="1">
      <c r="A5" s="183" t="s">
        <v>1</v>
      </c>
      <c r="B5" s="186" t="s">
        <v>374</v>
      </c>
      <c r="C5" s="185" t="s">
        <v>375</v>
      </c>
      <c r="D5" s="173" t="s">
        <v>617</v>
      </c>
      <c r="E5" s="173"/>
      <c r="F5" s="173"/>
      <c r="G5" s="173" t="s">
        <v>618</v>
      </c>
      <c r="H5" s="173"/>
      <c r="I5" s="173"/>
      <c r="J5" s="173" t="s">
        <v>184</v>
      </c>
      <c r="K5" s="173"/>
      <c r="L5" s="173"/>
      <c r="M5" s="177" t="s">
        <v>619</v>
      </c>
      <c r="N5" s="177"/>
      <c r="O5" s="177"/>
      <c r="P5" s="173" t="s">
        <v>185</v>
      </c>
      <c r="Q5" s="173"/>
      <c r="R5" s="173"/>
      <c r="S5" s="173" t="s">
        <v>186</v>
      </c>
      <c r="T5" s="173"/>
      <c r="U5" s="173"/>
      <c r="V5" s="66" t="s">
        <v>620</v>
      </c>
    </row>
    <row r="6" spans="1:22" ht="24" customHeight="1">
      <c r="A6" s="184"/>
      <c r="B6" s="187"/>
      <c r="C6" s="169"/>
      <c r="D6" s="169" t="s">
        <v>4</v>
      </c>
      <c r="E6" s="169" t="s">
        <v>5</v>
      </c>
      <c r="F6" s="169"/>
      <c r="G6" s="169" t="s">
        <v>4</v>
      </c>
      <c r="H6" s="169" t="s">
        <v>5</v>
      </c>
      <c r="I6" s="169"/>
      <c r="J6" s="169" t="s">
        <v>4</v>
      </c>
      <c r="K6" s="169" t="s">
        <v>5</v>
      </c>
      <c r="L6" s="169"/>
      <c r="M6" s="169" t="s">
        <v>4</v>
      </c>
      <c r="N6" s="169" t="s">
        <v>5</v>
      </c>
      <c r="O6" s="169"/>
      <c r="P6" s="169" t="s">
        <v>4</v>
      </c>
      <c r="Q6" s="169" t="s">
        <v>5</v>
      </c>
      <c r="R6" s="169"/>
      <c r="S6" s="169" t="s">
        <v>4</v>
      </c>
      <c r="T6" s="169" t="s">
        <v>5</v>
      </c>
      <c r="U6" s="169"/>
      <c r="V6" s="174" t="s">
        <v>621</v>
      </c>
    </row>
    <row r="7" spans="1:22" ht="35.25" customHeight="1">
      <c r="A7" s="184"/>
      <c r="B7" s="187"/>
      <c r="C7" s="169"/>
      <c r="D7" s="169"/>
      <c r="E7" s="13" t="s">
        <v>6</v>
      </c>
      <c r="F7" s="13" t="s">
        <v>7</v>
      </c>
      <c r="G7" s="169"/>
      <c r="H7" s="13" t="s">
        <v>6</v>
      </c>
      <c r="I7" s="13" t="s">
        <v>7</v>
      </c>
      <c r="J7" s="169"/>
      <c r="K7" s="13" t="s">
        <v>6</v>
      </c>
      <c r="L7" s="13" t="s">
        <v>7</v>
      </c>
      <c r="M7" s="169"/>
      <c r="N7" s="13" t="s">
        <v>6</v>
      </c>
      <c r="O7" s="13" t="s">
        <v>7</v>
      </c>
      <c r="P7" s="169"/>
      <c r="Q7" s="13" t="s">
        <v>6</v>
      </c>
      <c r="R7" s="13" t="s">
        <v>7</v>
      </c>
      <c r="S7" s="169"/>
      <c r="T7" s="13" t="s">
        <v>6</v>
      </c>
      <c r="U7" s="13" t="s">
        <v>7</v>
      </c>
      <c r="V7" s="174"/>
    </row>
    <row r="8" spans="1:22" ht="20.25" customHeight="1">
      <c r="A8" s="14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2">
        <v>22</v>
      </c>
    </row>
    <row r="9" spans="1:22" s="6" customFormat="1" ht="21.75" customHeight="1">
      <c r="A9" s="9" t="s">
        <v>559</v>
      </c>
      <c r="B9" s="38" t="s">
        <v>560</v>
      </c>
      <c r="C9" s="10" t="s">
        <v>10</v>
      </c>
      <c r="D9" s="106">
        <f>E9+F9</f>
        <v>61416.4038</v>
      </c>
      <c r="E9" s="106">
        <f>E11</f>
        <v>287.2717</v>
      </c>
      <c r="F9" s="106">
        <f>F11</f>
        <v>61129.1321</v>
      </c>
      <c r="G9" s="103">
        <f>H9+I9</f>
        <v>474964.6551</v>
      </c>
      <c r="H9" s="103">
        <f>H11</f>
        <v>174000</v>
      </c>
      <c r="I9" s="103">
        <f>I11</f>
        <v>300964.6551</v>
      </c>
      <c r="J9" s="23"/>
      <c r="K9" s="23"/>
      <c r="L9" s="23"/>
      <c r="M9" s="107">
        <f>N9+O9</f>
        <v>-474964.6551</v>
      </c>
      <c r="N9" s="107">
        <f>K9-H9</f>
        <v>-174000</v>
      </c>
      <c r="O9" s="107">
        <f>L9-I9</f>
        <v>-300964.6551</v>
      </c>
      <c r="P9" s="23"/>
      <c r="Q9" s="23"/>
      <c r="R9" s="23"/>
      <c r="S9" s="23"/>
      <c r="T9" s="23"/>
      <c r="U9" s="23"/>
      <c r="V9" s="67"/>
    </row>
    <row r="10" spans="1:22" ht="12.75" customHeight="1">
      <c r="A10" s="19"/>
      <c r="B10" s="20" t="s">
        <v>5</v>
      </c>
      <c r="C10" s="21"/>
      <c r="D10" s="104"/>
      <c r="E10" s="104"/>
      <c r="F10" s="104"/>
      <c r="G10" s="104"/>
      <c r="H10" s="104"/>
      <c r="I10" s="104"/>
      <c r="J10" s="23"/>
      <c r="K10" s="23"/>
      <c r="L10" s="23"/>
      <c r="M10" s="107"/>
      <c r="N10" s="107"/>
      <c r="O10" s="107"/>
      <c r="P10" s="23"/>
      <c r="Q10" s="23"/>
      <c r="R10" s="23"/>
      <c r="S10" s="23"/>
      <c r="T10" s="23"/>
      <c r="U10" s="23"/>
      <c r="V10" s="68"/>
    </row>
    <row r="11" spans="1:22" s="6" customFormat="1" ht="21.75" customHeight="1">
      <c r="A11" s="9" t="s">
        <v>561</v>
      </c>
      <c r="B11" s="38" t="s">
        <v>562</v>
      </c>
      <c r="C11" s="10" t="s">
        <v>10</v>
      </c>
      <c r="D11" s="106">
        <f>E11+F11</f>
        <v>61416.4038</v>
      </c>
      <c r="E11" s="106">
        <f>E22</f>
        <v>287.2717</v>
      </c>
      <c r="F11" s="106">
        <f>F22</f>
        <v>61129.1321</v>
      </c>
      <c r="G11" s="103">
        <f>H11+I11</f>
        <v>474964.6551</v>
      </c>
      <c r="H11" s="103">
        <f>H22</f>
        <v>174000</v>
      </c>
      <c r="I11" s="103">
        <f>I22</f>
        <v>300964.6551</v>
      </c>
      <c r="J11" s="23"/>
      <c r="K11" s="23"/>
      <c r="L11" s="23"/>
      <c r="M11" s="107">
        <f>N11+O11</f>
        <v>-474964.6551</v>
      </c>
      <c r="N11" s="107">
        <f>K11-H11</f>
        <v>-174000</v>
      </c>
      <c r="O11" s="107">
        <f>L11-I11</f>
        <v>-300964.6551</v>
      </c>
      <c r="P11" s="23"/>
      <c r="Q11" s="23"/>
      <c r="R11" s="23"/>
      <c r="S11" s="23"/>
      <c r="T11" s="23"/>
      <c r="U11" s="23"/>
      <c r="V11" s="67"/>
    </row>
    <row r="12" spans="1:22" ht="12.75" customHeight="1">
      <c r="A12" s="19"/>
      <c r="B12" s="20" t="s">
        <v>5</v>
      </c>
      <c r="C12" s="21"/>
      <c r="D12" s="21"/>
      <c r="E12" s="21"/>
      <c r="F12" s="21"/>
      <c r="G12" s="21"/>
      <c r="H12" s="21"/>
      <c r="I12" s="21"/>
      <c r="J12" s="23"/>
      <c r="K12" s="23"/>
      <c r="L12" s="23"/>
      <c r="M12" s="107"/>
      <c r="N12" s="107"/>
      <c r="O12" s="107"/>
      <c r="P12" s="23"/>
      <c r="Q12" s="23"/>
      <c r="R12" s="23"/>
      <c r="S12" s="23"/>
      <c r="T12" s="23"/>
      <c r="U12" s="23"/>
      <c r="V12" s="68"/>
    </row>
    <row r="13" spans="1:22" s="6" customFormat="1" ht="21.75" customHeight="1">
      <c r="A13" s="9" t="s">
        <v>563</v>
      </c>
      <c r="B13" s="38" t="s">
        <v>564</v>
      </c>
      <c r="C13" s="10" t="s">
        <v>10</v>
      </c>
      <c r="D13" s="10"/>
      <c r="E13" s="10"/>
      <c r="F13" s="10"/>
      <c r="G13" s="10"/>
      <c r="H13" s="10"/>
      <c r="I13" s="10"/>
      <c r="J13" s="23"/>
      <c r="K13" s="23"/>
      <c r="L13" s="23"/>
      <c r="M13" s="107"/>
      <c r="N13" s="107"/>
      <c r="O13" s="107"/>
      <c r="P13" s="23"/>
      <c r="Q13" s="23"/>
      <c r="R13" s="23"/>
      <c r="S13" s="23"/>
      <c r="T13" s="23"/>
      <c r="U13" s="23"/>
      <c r="V13" s="67"/>
    </row>
    <row r="14" spans="1:22" ht="12.75" customHeight="1">
      <c r="A14" s="19"/>
      <c r="B14" s="20" t="s">
        <v>5</v>
      </c>
      <c r="C14" s="21"/>
      <c r="D14" s="21"/>
      <c r="E14" s="21"/>
      <c r="F14" s="21"/>
      <c r="G14" s="21"/>
      <c r="H14" s="21"/>
      <c r="I14" s="21"/>
      <c r="J14" s="23"/>
      <c r="K14" s="23"/>
      <c r="L14" s="23"/>
      <c r="M14" s="107"/>
      <c r="N14" s="107"/>
      <c r="O14" s="107"/>
      <c r="P14" s="23"/>
      <c r="Q14" s="23"/>
      <c r="R14" s="23"/>
      <c r="S14" s="23"/>
      <c r="T14" s="23"/>
      <c r="U14" s="23"/>
      <c r="V14" s="68"/>
    </row>
    <row r="15" spans="1:22" ht="30" customHeight="1">
      <c r="A15" s="19" t="s">
        <v>565</v>
      </c>
      <c r="B15" s="20" t="s">
        <v>566</v>
      </c>
      <c r="C15" s="21" t="s">
        <v>10</v>
      </c>
      <c r="D15" s="21"/>
      <c r="E15" s="21"/>
      <c r="F15" s="21"/>
      <c r="G15" s="21"/>
      <c r="H15" s="21"/>
      <c r="I15" s="21"/>
      <c r="J15" s="23"/>
      <c r="K15" s="23"/>
      <c r="L15" s="23"/>
      <c r="M15" s="107"/>
      <c r="N15" s="107"/>
      <c r="O15" s="107"/>
      <c r="P15" s="23"/>
      <c r="Q15" s="23"/>
      <c r="R15" s="23"/>
      <c r="S15" s="23"/>
      <c r="T15" s="23"/>
      <c r="U15" s="23"/>
      <c r="V15" s="68"/>
    </row>
    <row r="16" spans="1:22" ht="12.75" customHeight="1">
      <c r="A16" s="19"/>
      <c r="B16" s="20" t="s">
        <v>5</v>
      </c>
      <c r="C16" s="21"/>
      <c r="D16" s="21"/>
      <c r="E16" s="21"/>
      <c r="F16" s="21"/>
      <c r="G16" s="21"/>
      <c r="H16" s="21"/>
      <c r="I16" s="21"/>
      <c r="J16" s="23"/>
      <c r="K16" s="23"/>
      <c r="L16" s="23"/>
      <c r="M16" s="107"/>
      <c r="N16" s="107"/>
      <c r="O16" s="107"/>
      <c r="P16" s="23"/>
      <c r="Q16" s="23"/>
      <c r="R16" s="23"/>
      <c r="S16" s="23"/>
      <c r="T16" s="23"/>
      <c r="U16" s="23"/>
      <c r="V16" s="68"/>
    </row>
    <row r="17" spans="1:22" ht="16.5" customHeight="1">
      <c r="A17" s="19" t="s">
        <v>551</v>
      </c>
      <c r="B17" s="20" t="s">
        <v>567</v>
      </c>
      <c r="C17" s="21" t="s">
        <v>10</v>
      </c>
      <c r="D17" s="21"/>
      <c r="E17" s="21"/>
      <c r="F17" s="21"/>
      <c r="G17" s="21"/>
      <c r="H17" s="21"/>
      <c r="I17" s="21"/>
      <c r="J17" s="23"/>
      <c r="K17" s="23"/>
      <c r="L17" s="23"/>
      <c r="M17" s="107"/>
      <c r="N17" s="107"/>
      <c r="O17" s="107"/>
      <c r="P17" s="23"/>
      <c r="Q17" s="23"/>
      <c r="R17" s="23"/>
      <c r="S17" s="23"/>
      <c r="T17" s="23"/>
      <c r="U17" s="23"/>
      <c r="V17" s="68"/>
    </row>
    <row r="18" spans="1:22" ht="17.25" customHeight="1">
      <c r="A18" s="19"/>
      <c r="B18" s="20" t="s">
        <v>5</v>
      </c>
      <c r="C18" s="21"/>
      <c r="D18" s="21"/>
      <c r="E18" s="21"/>
      <c r="F18" s="21"/>
      <c r="G18" s="21"/>
      <c r="H18" s="21"/>
      <c r="I18" s="21"/>
      <c r="J18" s="23"/>
      <c r="K18" s="23"/>
      <c r="L18" s="23"/>
      <c r="M18" s="107"/>
      <c r="N18" s="107"/>
      <c r="O18" s="107"/>
      <c r="P18" s="23"/>
      <c r="Q18" s="23"/>
      <c r="R18" s="23"/>
      <c r="S18" s="23"/>
      <c r="T18" s="23"/>
      <c r="U18" s="23"/>
      <c r="V18" s="68"/>
    </row>
    <row r="19" spans="1:22" ht="18" customHeight="1">
      <c r="A19" s="19" t="s">
        <v>568</v>
      </c>
      <c r="B19" s="20" t="s">
        <v>569</v>
      </c>
      <c r="C19" s="21" t="s">
        <v>570</v>
      </c>
      <c r="D19" s="21"/>
      <c r="E19" s="21"/>
      <c r="F19" s="21"/>
      <c r="G19" s="21"/>
      <c r="H19" s="21"/>
      <c r="I19" s="21"/>
      <c r="J19" s="23"/>
      <c r="K19" s="23"/>
      <c r="L19" s="23"/>
      <c r="M19" s="107"/>
      <c r="N19" s="107"/>
      <c r="O19" s="107"/>
      <c r="P19" s="23"/>
      <c r="Q19" s="23"/>
      <c r="R19" s="23"/>
      <c r="S19" s="23"/>
      <c r="T19" s="23"/>
      <c r="U19" s="23"/>
      <c r="V19" s="68"/>
    </row>
    <row r="20" spans="1:22" ht="18.75" customHeight="1">
      <c r="A20" s="19"/>
      <c r="B20" s="20" t="s">
        <v>202</v>
      </c>
      <c r="C20" s="21"/>
      <c r="D20" s="21"/>
      <c r="E20" s="21"/>
      <c r="F20" s="21"/>
      <c r="G20" s="21"/>
      <c r="H20" s="21"/>
      <c r="I20" s="21"/>
      <c r="J20" s="23"/>
      <c r="K20" s="23"/>
      <c r="L20" s="23"/>
      <c r="M20" s="107"/>
      <c r="N20" s="107"/>
      <c r="O20" s="107"/>
      <c r="P20" s="23"/>
      <c r="Q20" s="23"/>
      <c r="R20" s="23"/>
      <c r="S20" s="23"/>
      <c r="T20" s="23"/>
      <c r="U20" s="23"/>
      <c r="V20" s="68"/>
    </row>
    <row r="21" spans="1:22" ht="21" customHeight="1">
      <c r="A21" s="19" t="s">
        <v>571</v>
      </c>
      <c r="B21" s="46" t="s">
        <v>572</v>
      </c>
      <c r="C21" s="21" t="s">
        <v>10</v>
      </c>
      <c r="D21" s="104"/>
      <c r="E21" s="104"/>
      <c r="F21" s="104"/>
      <c r="G21" s="21"/>
      <c r="H21" s="21"/>
      <c r="I21" s="21"/>
      <c r="J21" s="23"/>
      <c r="K21" s="23"/>
      <c r="L21" s="23"/>
      <c r="M21" s="107"/>
      <c r="N21" s="107"/>
      <c r="O21" s="107"/>
      <c r="P21" s="23"/>
      <c r="Q21" s="23"/>
      <c r="R21" s="23"/>
      <c r="S21" s="23"/>
      <c r="T21" s="23"/>
      <c r="U21" s="23"/>
      <c r="V21" s="68"/>
    </row>
    <row r="22" spans="1:22" s="6" customFormat="1" ht="21.75" customHeight="1">
      <c r="A22" s="9" t="s">
        <v>573</v>
      </c>
      <c r="B22" s="38" t="s">
        <v>574</v>
      </c>
      <c r="C22" s="10" t="s">
        <v>10</v>
      </c>
      <c r="D22" s="106">
        <f>E22+F22</f>
        <v>61416.4038</v>
      </c>
      <c r="E22" s="106">
        <v>287.2717</v>
      </c>
      <c r="F22" s="106">
        <v>61129.1321</v>
      </c>
      <c r="G22" s="103">
        <f>H22+I22</f>
        <v>474964.6551</v>
      </c>
      <c r="H22" s="103">
        <f>H27</f>
        <v>174000</v>
      </c>
      <c r="I22" s="103">
        <f>I27</f>
        <v>300964.6551</v>
      </c>
      <c r="J22" s="23"/>
      <c r="K22" s="23"/>
      <c r="L22" s="23"/>
      <c r="M22" s="107">
        <f>N22+O22</f>
        <v>-474964.6551</v>
      </c>
      <c r="N22" s="107">
        <f>K22-H22</f>
        <v>-174000</v>
      </c>
      <c r="O22" s="107">
        <f>L22-I22</f>
        <v>-300964.6551</v>
      </c>
      <c r="P22" s="23"/>
      <c r="Q22" s="23"/>
      <c r="R22" s="23"/>
      <c r="S22" s="23"/>
      <c r="T22" s="23"/>
      <c r="U22" s="23"/>
      <c r="V22" s="67"/>
    </row>
    <row r="23" spans="1:22" ht="12.75" customHeight="1">
      <c r="A23" s="19"/>
      <c r="B23" s="20" t="s">
        <v>5</v>
      </c>
      <c r="C23" s="21"/>
      <c r="D23" s="21"/>
      <c r="E23" s="21"/>
      <c r="F23" s="21"/>
      <c r="G23" s="21"/>
      <c r="H23" s="21"/>
      <c r="I23" s="21"/>
      <c r="J23" s="23"/>
      <c r="K23" s="23"/>
      <c r="L23" s="23"/>
      <c r="M23" s="107"/>
      <c r="N23" s="107"/>
      <c r="O23" s="107"/>
      <c r="P23" s="23"/>
      <c r="Q23" s="23"/>
      <c r="R23" s="23"/>
      <c r="S23" s="23"/>
      <c r="T23" s="23"/>
      <c r="U23" s="23"/>
      <c r="V23" s="68"/>
    </row>
    <row r="24" spans="1:22" ht="30.75" customHeight="1">
      <c r="A24" s="19" t="s">
        <v>575</v>
      </c>
      <c r="B24" s="20" t="s">
        <v>576</v>
      </c>
      <c r="C24" s="21" t="s">
        <v>10</v>
      </c>
      <c r="D24" s="21"/>
      <c r="E24" s="21"/>
      <c r="F24" s="21"/>
      <c r="G24" s="21"/>
      <c r="H24" s="21"/>
      <c r="I24" s="21"/>
      <c r="J24" s="23"/>
      <c r="K24" s="23"/>
      <c r="L24" s="23"/>
      <c r="M24" s="107"/>
      <c r="N24" s="107"/>
      <c r="O24" s="107"/>
      <c r="P24" s="23"/>
      <c r="Q24" s="23"/>
      <c r="R24" s="23"/>
      <c r="S24" s="23"/>
      <c r="T24" s="23"/>
      <c r="U24" s="23"/>
      <c r="V24" s="68"/>
    </row>
    <row r="25" spans="1:22" ht="12.75" customHeight="1">
      <c r="A25" s="19"/>
      <c r="B25" s="20" t="s">
        <v>5</v>
      </c>
      <c r="C25" s="21"/>
      <c r="D25" s="21"/>
      <c r="E25" s="21"/>
      <c r="F25" s="21"/>
      <c r="G25" s="21"/>
      <c r="H25" s="21"/>
      <c r="I25" s="21"/>
      <c r="J25" s="23"/>
      <c r="K25" s="23"/>
      <c r="L25" s="23"/>
      <c r="M25" s="107"/>
      <c r="N25" s="107"/>
      <c r="O25" s="107"/>
      <c r="P25" s="23"/>
      <c r="Q25" s="23"/>
      <c r="R25" s="23"/>
      <c r="S25" s="23"/>
      <c r="T25" s="23"/>
      <c r="U25" s="23"/>
      <c r="V25" s="68"/>
    </row>
    <row r="26" spans="1:22" ht="29.25" customHeight="1">
      <c r="A26" s="19" t="s">
        <v>577</v>
      </c>
      <c r="B26" s="46" t="s">
        <v>578</v>
      </c>
      <c r="C26" s="21" t="s">
        <v>579</v>
      </c>
      <c r="D26" s="21"/>
      <c r="E26" s="21"/>
      <c r="F26" s="21"/>
      <c r="G26" s="21"/>
      <c r="H26" s="21"/>
      <c r="I26" s="21"/>
      <c r="J26" s="23"/>
      <c r="K26" s="23"/>
      <c r="L26" s="23"/>
      <c r="M26" s="107"/>
      <c r="N26" s="107"/>
      <c r="O26" s="107"/>
      <c r="P26" s="23"/>
      <c r="Q26" s="23"/>
      <c r="R26" s="23"/>
      <c r="S26" s="23"/>
      <c r="T26" s="23"/>
      <c r="U26" s="23"/>
      <c r="V26" s="68"/>
    </row>
    <row r="27" spans="1:22" s="6" customFormat="1" ht="28.5" customHeight="1">
      <c r="A27" s="9" t="s">
        <v>580</v>
      </c>
      <c r="B27" s="38" t="s">
        <v>581</v>
      </c>
      <c r="C27" s="10" t="s">
        <v>10</v>
      </c>
      <c r="D27" s="103">
        <f>E27+F27</f>
        <v>61416.4038</v>
      </c>
      <c r="E27" s="103">
        <f>E30-E33</f>
        <v>287.2716999999975</v>
      </c>
      <c r="F27" s="103">
        <f>F34</f>
        <v>61129.1321</v>
      </c>
      <c r="G27" s="103">
        <f>H27+I27</f>
        <v>474964.6551</v>
      </c>
      <c r="H27" s="103">
        <f>H30-H33</f>
        <v>174000</v>
      </c>
      <c r="I27" s="103">
        <f>I34</f>
        <v>300964.6551</v>
      </c>
      <c r="J27" s="88"/>
      <c r="K27" s="23"/>
      <c r="L27" s="23"/>
      <c r="M27" s="107">
        <f>N27+O27</f>
        <v>-474964.6551</v>
      </c>
      <c r="N27" s="107">
        <f>K27-H27</f>
        <v>-174000</v>
      </c>
      <c r="O27" s="107">
        <f>L27-I27</f>
        <v>-300964.6551</v>
      </c>
      <c r="P27" s="23"/>
      <c r="Q27" s="23"/>
      <c r="R27" s="23"/>
      <c r="S27" s="23"/>
      <c r="T27" s="23"/>
      <c r="U27" s="23"/>
      <c r="V27" s="67"/>
    </row>
    <row r="28" spans="1:22" ht="34.5" customHeight="1">
      <c r="A28" s="14" t="s">
        <v>1</v>
      </c>
      <c r="B28" s="13" t="s">
        <v>374</v>
      </c>
      <c r="C28" s="11" t="s">
        <v>375</v>
      </c>
      <c r="D28" s="97"/>
      <c r="E28" s="97"/>
      <c r="F28" s="97"/>
      <c r="G28" s="97"/>
      <c r="H28" s="97"/>
      <c r="I28" s="97"/>
      <c r="J28" s="88"/>
      <c r="K28" s="23"/>
      <c r="L28" s="23"/>
      <c r="M28" s="107"/>
      <c r="N28" s="107"/>
      <c r="O28" s="107"/>
      <c r="P28" s="23"/>
      <c r="Q28" s="23"/>
      <c r="R28" s="23"/>
      <c r="S28" s="23"/>
      <c r="T28" s="23"/>
      <c r="U28" s="23"/>
      <c r="V28" s="68"/>
    </row>
    <row r="29" spans="1:22" ht="12.75" customHeight="1">
      <c r="A29" s="19"/>
      <c r="B29" s="20" t="s">
        <v>5</v>
      </c>
      <c r="C29" s="21"/>
      <c r="D29" s="100"/>
      <c r="E29" s="100"/>
      <c r="F29" s="100"/>
      <c r="G29" s="100"/>
      <c r="H29" s="100"/>
      <c r="I29" s="100"/>
      <c r="J29" s="88"/>
      <c r="K29" s="23"/>
      <c r="L29" s="23"/>
      <c r="M29" s="107"/>
      <c r="N29" s="107"/>
      <c r="O29" s="107"/>
      <c r="P29" s="23"/>
      <c r="Q29" s="23"/>
      <c r="R29" s="23"/>
      <c r="S29" s="23"/>
      <c r="T29" s="23"/>
      <c r="U29" s="23"/>
      <c r="V29" s="68"/>
    </row>
    <row r="30" spans="1:22" ht="33" customHeight="1">
      <c r="A30" s="19" t="s">
        <v>582</v>
      </c>
      <c r="B30" s="20" t="s">
        <v>583</v>
      </c>
      <c r="C30" s="21" t="s">
        <v>584</v>
      </c>
      <c r="D30" s="97">
        <f>E30+F30</f>
        <v>54287.2717</v>
      </c>
      <c r="E30" s="97">
        <f>E32+E33</f>
        <v>54287.2717</v>
      </c>
      <c r="F30" s="97"/>
      <c r="G30" s="97">
        <f>H30+I30</f>
        <v>282172.9556</v>
      </c>
      <c r="H30" s="97">
        <f>H32+H33</f>
        <v>282172.9556</v>
      </c>
      <c r="I30" s="97"/>
      <c r="J30" s="88"/>
      <c r="K30" s="23"/>
      <c r="L30" s="23"/>
      <c r="M30" s="107">
        <f>N30+O30</f>
        <v>-282172.9556</v>
      </c>
      <c r="N30" s="107">
        <f>K30-H30</f>
        <v>-282172.9556</v>
      </c>
      <c r="O30" s="107">
        <f>L30-I30</f>
        <v>0</v>
      </c>
      <c r="P30" s="23"/>
      <c r="Q30" s="23"/>
      <c r="R30" s="23"/>
      <c r="S30" s="23"/>
      <c r="T30" s="23"/>
      <c r="U30" s="23"/>
      <c r="V30" s="68"/>
    </row>
    <row r="31" spans="1:22" ht="18" customHeight="1">
      <c r="A31" s="19"/>
      <c r="B31" s="20" t="s">
        <v>202</v>
      </c>
      <c r="C31" s="21"/>
      <c r="D31" s="97"/>
      <c r="E31" s="97"/>
      <c r="F31" s="97"/>
      <c r="G31" s="97"/>
      <c r="H31" s="97"/>
      <c r="I31" s="97"/>
      <c r="J31" s="88"/>
      <c r="K31" s="23"/>
      <c r="L31" s="23"/>
      <c r="M31" s="107"/>
      <c r="N31" s="107"/>
      <c r="O31" s="107"/>
      <c r="P31" s="23"/>
      <c r="Q31" s="23"/>
      <c r="R31" s="23"/>
      <c r="S31" s="23"/>
      <c r="T31" s="23"/>
      <c r="U31" s="23"/>
      <c r="V31" s="68"/>
    </row>
    <row r="32" spans="1:22" ht="48.75" customHeight="1">
      <c r="A32" s="19" t="s">
        <v>585</v>
      </c>
      <c r="B32" s="46" t="s">
        <v>586</v>
      </c>
      <c r="C32" s="21" t="s">
        <v>10</v>
      </c>
      <c r="D32" s="97">
        <f>E32+F32</f>
        <v>287.2717</v>
      </c>
      <c r="E32" s="97">
        <v>287.2717</v>
      </c>
      <c r="F32" s="97"/>
      <c r="G32" s="97">
        <f>H32+I32</f>
        <v>174000</v>
      </c>
      <c r="H32" s="97">
        <v>174000</v>
      </c>
      <c r="I32" s="97"/>
      <c r="J32" s="88"/>
      <c r="K32" s="23"/>
      <c r="L32" s="23"/>
      <c r="M32" s="107">
        <f>N32+O32</f>
        <v>-174000</v>
      </c>
      <c r="N32" s="107">
        <f aca="true" t="shared" si="0" ref="N32:O34">K32-H32</f>
        <v>-174000</v>
      </c>
      <c r="O32" s="107">
        <f t="shared" si="0"/>
        <v>0</v>
      </c>
      <c r="P32" s="23"/>
      <c r="Q32" s="23"/>
      <c r="R32" s="23"/>
      <c r="S32" s="23"/>
      <c r="T32" s="23"/>
      <c r="U32" s="23"/>
      <c r="V32" s="68"/>
    </row>
    <row r="33" spans="1:22" ht="26.25" customHeight="1">
      <c r="A33" s="19" t="s">
        <v>587</v>
      </c>
      <c r="B33" s="46" t="s">
        <v>588</v>
      </c>
      <c r="C33" s="21" t="s">
        <v>10</v>
      </c>
      <c r="D33" s="97">
        <f>E33+F33</f>
        <v>54000</v>
      </c>
      <c r="E33" s="97">
        <v>54000</v>
      </c>
      <c r="F33" s="97"/>
      <c r="G33" s="97">
        <f>H33+I33</f>
        <v>108172.9556</v>
      </c>
      <c r="H33" s="97">
        <v>108172.9556</v>
      </c>
      <c r="I33" s="97"/>
      <c r="J33" s="88"/>
      <c r="K33" s="23"/>
      <c r="L33" s="23"/>
      <c r="M33" s="107">
        <f>N33+O33</f>
        <v>-108172.9556</v>
      </c>
      <c r="N33" s="107">
        <f t="shared" si="0"/>
        <v>-108172.9556</v>
      </c>
      <c r="O33" s="107">
        <f t="shared" si="0"/>
        <v>0</v>
      </c>
      <c r="P33" s="23"/>
      <c r="Q33" s="23"/>
      <c r="R33" s="23"/>
      <c r="S33" s="23"/>
      <c r="T33" s="23"/>
      <c r="U33" s="23"/>
      <c r="V33" s="68"/>
    </row>
    <row r="34" spans="1:22" ht="27.75" customHeight="1">
      <c r="A34" s="19" t="s">
        <v>589</v>
      </c>
      <c r="B34" s="20" t="s">
        <v>590</v>
      </c>
      <c r="C34" s="21" t="s">
        <v>591</v>
      </c>
      <c r="D34" s="97">
        <f>E34+F34</f>
        <v>61129.1321</v>
      </c>
      <c r="E34" s="97"/>
      <c r="F34" s="97">
        <f>F36+F37</f>
        <v>61129.1321</v>
      </c>
      <c r="G34" s="97">
        <f>H34+I34</f>
        <v>300964.6551</v>
      </c>
      <c r="H34" s="97"/>
      <c r="I34" s="97">
        <f>I36+I37</f>
        <v>300964.6551</v>
      </c>
      <c r="J34" s="88"/>
      <c r="K34" s="23"/>
      <c r="L34" s="23"/>
      <c r="M34" s="107">
        <f>N34+O34</f>
        <v>-300964.6551</v>
      </c>
      <c r="N34" s="107">
        <f t="shared" si="0"/>
        <v>0</v>
      </c>
      <c r="O34" s="107">
        <f t="shared" si="0"/>
        <v>-300964.6551</v>
      </c>
      <c r="P34" s="23"/>
      <c r="Q34" s="23"/>
      <c r="R34" s="23"/>
      <c r="S34" s="23"/>
      <c r="T34" s="23"/>
      <c r="U34" s="23"/>
      <c r="V34" s="68"/>
    </row>
    <row r="35" spans="1:22" ht="12.75" customHeight="1">
      <c r="A35" s="19"/>
      <c r="B35" s="20" t="s">
        <v>202</v>
      </c>
      <c r="C35" s="21"/>
      <c r="D35" s="97"/>
      <c r="E35" s="97"/>
      <c r="F35" s="97"/>
      <c r="G35" s="97"/>
      <c r="H35" s="97"/>
      <c r="I35" s="97"/>
      <c r="J35" s="88"/>
      <c r="K35" s="23"/>
      <c r="L35" s="23"/>
      <c r="M35" s="107"/>
      <c r="N35" s="107"/>
      <c r="O35" s="107"/>
      <c r="P35" s="23"/>
      <c r="Q35" s="23"/>
      <c r="R35" s="23"/>
      <c r="S35" s="23"/>
      <c r="T35" s="23"/>
      <c r="U35" s="23"/>
      <c r="V35" s="68"/>
    </row>
    <row r="36" spans="1:22" ht="36.75" customHeight="1">
      <c r="A36" s="19" t="s">
        <v>592</v>
      </c>
      <c r="B36" s="46" t="s">
        <v>593</v>
      </c>
      <c r="C36" s="21" t="s">
        <v>10</v>
      </c>
      <c r="D36" s="97">
        <f>E36+F36</f>
        <v>7129.1321</v>
      </c>
      <c r="E36" s="97"/>
      <c r="F36" s="97">
        <v>7129.1321</v>
      </c>
      <c r="G36" s="97">
        <f>H36+I36</f>
        <v>192791.6995</v>
      </c>
      <c r="H36" s="97"/>
      <c r="I36" s="97">
        <v>192791.6995</v>
      </c>
      <c r="J36" s="88"/>
      <c r="K36" s="23"/>
      <c r="L36" s="23"/>
      <c r="M36" s="107">
        <f>N36+O36</f>
        <v>-192791.6995</v>
      </c>
      <c r="N36" s="107">
        <f>K36-H36</f>
        <v>0</v>
      </c>
      <c r="O36" s="107">
        <f>L36-I36</f>
        <v>-192791.6995</v>
      </c>
      <c r="P36" s="23"/>
      <c r="Q36" s="23"/>
      <c r="R36" s="23"/>
      <c r="S36" s="23"/>
      <c r="T36" s="23"/>
      <c r="U36" s="23"/>
      <c r="V36" s="68"/>
    </row>
    <row r="37" spans="1:22" ht="36.75" customHeight="1" thickBot="1">
      <c r="A37" s="24" t="s">
        <v>594</v>
      </c>
      <c r="B37" s="47" t="s">
        <v>595</v>
      </c>
      <c r="C37" s="26" t="s">
        <v>10</v>
      </c>
      <c r="D37" s="105">
        <f>E37+F37</f>
        <v>54000</v>
      </c>
      <c r="E37" s="105"/>
      <c r="F37" s="105">
        <v>54000</v>
      </c>
      <c r="G37" s="105">
        <f>H37+I37</f>
        <v>108172.9556</v>
      </c>
      <c r="H37" s="105"/>
      <c r="I37" s="105">
        <v>108172.9556</v>
      </c>
      <c r="J37" s="92"/>
      <c r="K37" s="45"/>
      <c r="L37" s="45"/>
      <c r="M37" s="107">
        <f>N37+O37</f>
        <v>-108172.9556</v>
      </c>
      <c r="N37" s="107">
        <f>K37-H37</f>
        <v>0</v>
      </c>
      <c r="O37" s="107">
        <f>L37-I37</f>
        <v>-108172.9556</v>
      </c>
      <c r="P37" s="45"/>
      <c r="Q37" s="45"/>
      <c r="R37" s="45"/>
      <c r="S37" s="45"/>
      <c r="T37" s="45"/>
      <c r="U37" s="45"/>
      <c r="V37" s="69"/>
    </row>
  </sheetData>
  <sheetProtection/>
  <mergeCells count="23">
    <mergeCell ref="V6:V7"/>
    <mergeCell ref="Q6:R6"/>
    <mergeCell ref="S6:S7"/>
    <mergeCell ref="T6:U6"/>
    <mergeCell ref="M5:O5"/>
    <mergeCell ref="M6:M7"/>
    <mergeCell ref="N6:O6"/>
    <mergeCell ref="D5:F5"/>
    <mergeCell ref="G5:I5"/>
    <mergeCell ref="D6:D7"/>
    <mergeCell ref="E6:F6"/>
    <mergeCell ref="G6:G7"/>
    <mergeCell ref="H6:I6"/>
    <mergeCell ref="B5:B7"/>
    <mergeCell ref="A5:A7"/>
    <mergeCell ref="A3:U3"/>
    <mergeCell ref="J5:L5"/>
    <mergeCell ref="P5:R5"/>
    <mergeCell ref="S5:U5"/>
    <mergeCell ref="J6:J7"/>
    <mergeCell ref="K6:L6"/>
    <mergeCell ref="P6:P7"/>
    <mergeCell ref="C5:C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Y223"/>
  <sheetViews>
    <sheetView zoomScale="120" zoomScaleNormal="120" zoomScalePageLayoutView="0" workbookViewId="0" topLeftCell="F1">
      <selection activeCell="G207" sqref="G207:W207"/>
    </sheetView>
  </sheetViews>
  <sheetFormatPr defaultColWidth="9.140625" defaultRowHeight="12"/>
  <cols>
    <col min="1" max="3" width="8.8515625" style="2" customWidth="1"/>
    <col min="4" max="4" width="8.8515625" style="4" customWidth="1"/>
    <col min="5" max="5" width="50.00390625" style="8" customWidth="1"/>
    <col min="6" max="9" width="13.00390625" style="4" customWidth="1"/>
    <col min="10" max="10" width="13.421875" style="4" customWidth="1"/>
    <col min="11" max="11" width="13.00390625" style="4" customWidth="1"/>
    <col min="12" max="12" width="14.28125" style="4" customWidth="1"/>
    <col min="13" max="13" width="13.140625" style="1" customWidth="1"/>
    <col min="14" max="14" width="13.28125" style="1" customWidth="1"/>
    <col min="15" max="19" width="12.28125" style="1" customWidth="1"/>
    <col min="20" max="21" width="14.28125" style="1" customWidth="1"/>
    <col min="22" max="22" width="13.140625" style="1" customWidth="1"/>
    <col min="23" max="24" width="14.421875" style="1" customWidth="1"/>
  </cols>
  <sheetData>
    <row r="1" ht="17.25" customHeight="1"/>
    <row r="2" spans="15:25" ht="19.5" customHeight="1">
      <c r="O2" s="4"/>
      <c r="P2" s="4"/>
      <c r="Q2" s="4"/>
      <c r="R2" s="4"/>
      <c r="U2" s="4"/>
      <c r="Y2" s="71"/>
    </row>
    <row r="3" spans="13:24" ht="10.5"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41.25" customHeight="1">
      <c r="A4" s="202" t="s">
        <v>614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</row>
    <row r="5" spans="1:23" ht="21" customHeight="1" thickBot="1">
      <c r="A5" s="27"/>
      <c r="B5" s="27"/>
      <c r="C5" s="27"/>
      <c r="D5" s="40"/>
      <c r="E5" s="48"/>
      <c r="F5" s="40"/>
      <c r="G5" s="40"/>
      <c r="H5" s="40"/>
      <c r="I5" s="40"/>
      <c r="J5" s="40"/>
      <c r="K5" s="40"/>
      <c r="L5" s="40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4" ht="22.5" customHeight="1">
      <c r="A6" s="175" t="s">
        <v>1</v>
      </c>
      <c r="B6" s="170" t="s">
        <v>190</v>
      </c>
      <c r="C6" s="170" t="s">
        <v>191</v>
      </c>
      <c r="D6" s="170" t="s">
        <v>192</v>
      </c>
      <c r="E6" s="177" t="s">
        <v>596</v>
      </c>
      <c r="F6" s="173" t="s">
        <v>3</v>
      </c>
      <c r="G6" s="173" t="s">
        <v>617</v>
      </c>
      <c r="H6" s="173"/>
      <c r="I6" s="173"/>
      <c r="J6" s="173" t="s">
        <v>618</v>
      </c>
      <c r="K6" s="173"/>
      <c r="L6" s="173"/>
      <c r="M6" s="173" t="s">
        <v>184</v>
      </c>
      <c r="N6" s="173"/>
      <c r="O6" s="173"/>
      <c r="P6" s="177" t="s">
        <v>619</v>
      </c>
      <c r="Q6" s="177"/>
      <c r="R6" s="177"/>
      <c r="S6" s="173" t="s">
        <v>185</v>
      </c>
      <c r="T6" s="173"/>
      <c r="U6" s="173"/>
      <c r="V6" s="173" t="s">
        <v>186</v>
      </c>
      <c r="W6" s="173"/>
      <c r="X6" s="173"/>
    </row>
    <row r="7" spans="1:24" ht="18.75" customHeight="1">
      <c r="A7" s="176"/>
      <c r="B7" s="171"/>
      <c r="C7" s="171"/>
      <c r="D7" s="171"/>
      <c r="E7" s="194"/>
      <c r="F7" s="193"/>
      <c r="G7" s="169" t="s">
        <v>4</v>
      </c>
      <c r="H7" s="169" t="s">
        <v>5</v>
      </c>
      <c r="I7" s="169"/>
      <c r="J7" s="169" t="s">
        <v>4</v>
      </c>
      <c r="K7" s="169" t="s">
        <v>5</v>
      </c>
      <c r="L7" s="169"/>
      <c r="M7" s="169" t="s">
        <v>4</v>
      </c>
      <c r="N7" s="169" t="s">
        <v>5</v>
      </c>
      <c r="O7" s="169"/>
      <c r="P7" s="169" t="s">
        <v>4</v>
      </c>
      <c r="Q7" s="169" t="s">
        <v>5</v>
      </c>
      <c r="R7" s="169"/>
      <c r="S7" s="169" t="s">
        <v>4</v>
      </c>
      <c r="T7" s="169" t="s">
        <v>5</v>
      </c>
      <c r="U7" s="169"/>
      <c r="V7" s="169" t="s">
        <v>4</v>
      </c>
      <c r="W7" s="169" t="s">
        <v>5</v>
      </c>
      <c r="X7" s="169"/>
    </row>
    <row r="8" spans="1:24" ht="33.75" customHeight="1">
      <c r="A8" s="176"/>
      <c r="B8" s="171"/>
      <c r="C8" s="171"/>
      <c r="D8" s="171"/>
      <c r="E8" s="194"/>
      <c r="F8" s="193"/>
      <c r="G8" s="169"/>
      <c r="H8" s="13" t="s">
        <v>6</v>
      </c>
      <c r="I8" s="13" t="s">
        <v>7</v>
      </c>
      <c r="J8" s="169"/>
      <c r="K8" s="13" t="s">
        <v>6</v>
      </c>
      <c r="L8" s="13" t="s">
        <v>7</v>
      </c>
      <c r="M8" s="169"/>
      <c r="N8" s="13" t="s">
        <v>6</v>
      </c>
      <c r="O8" s="13" t="s">
        <v>7</v>
      </c>
      <c r="P8" s="169"/>
      <c r="Q8" s="13" t="s">
        <v>6</v>
      </c>
      <c r="R8" s="13" t="s">
        <v>7</v>
      </c>
      <c r="S8" s="169"/>
      <c r="T8" s="13" t="s">
        <v>6</v>
      </c>
      <c r="U8" s="13" t="s">
        <v>7</v>
      </c>
      <c r="V8" s="169"/>
      <c r="W8" s="13" t="s">
        <v>6</v>
      </c>
      <c r="X8" s="13" t="s">
        <v>7</v>
      </c>
    </row>
    <row r="9" spans="1:24" ht="12.75" customHeight="1">
      <c r="A9" s="35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  <c r="J9" s="36">
        <v>10</v>
      </c>
      <c r="K9" s="36">
        <v>11</v>
      </c>
      <c r="L9" s="36">
        <v>12</v>
      </c>
      <c r="M9" s="36">
        <v>13</v>
      </c>
      <c r="N9" s="36">
        <v>14</v>
      </c>
      <c r="O9" s="36">
        <v>15</v>
      </c>
      <c r="P9" s="36">
        <v>16</v>
      </c>
      <c r="Q9" s="36">
        <v>17</v>
      </c>
      <c r="R9" s="36">
        <v>18</v>
      </c>
      <c r="S9" s="36">
        <v>19</v>
      </c>
      <c r="T9" s="36">
        <v>20</v>
      </c>
      <c r="U9" s="36">
        <v>21</v>
      </c>
      <c r="V9" s="36">
        <v>22</v>
      </c>
      <c r="W9" s="156">
        <v>23</v>
      </c>
      <c r="X9" s="36">
        <v>24</v>
      </c>
    </row>
    <row r="10" spans="1:24" s="6" customFormat="1" ht="21" customHeight="1">
      <c r="A10" s="14" t="s">
        <v>10</v>
      </c>
      <c r="B10" s="11" t="s">
        <v>10</v>
      </c>
      <c r="C10" s="11" t="s">
        <v>10</v>
      </c>
      <c r="D10" s="11" t="s">
        <v>10</v>
      </c>
      <c r="E10" s="49" t="s">
        <v>194</v>
      </c>
      <c r="F10" s="50"/>
      <c r="G10" s="165">
        <f>H10+I10</f>
        <v>1120364.3650000002</v>
      </c>
      <c r="H10" s="165">
        <f>H11+H74+H81+H112+H130+H160+H183+H205</f>
        <v>831518.9380000001</v>
      </c>
      <c r="I10" s="165">
        <f>I11+I81+I112+I130+I160</f>
        <v>288845.427</v>
      </c>
      <c r="J10" s="165">
        <f>K10+L10</f>
        <v>3681816.85</v>
      </c>
      <c r="K10" s="165">
        <f>K11+K74+K81+K112+K130+K160+K183+K205+K213</f>
        <v>1665570</v>
      </c>
      <c r="L10" s="165">
        <f>L11+L81+L112+L130+L160</f>
        <v>2016246.85</v>
      </c>
      <c r="M10" s="159">
        <f>N10+O10</f>
        <v>2783739</v>
      </c>
      <c r="N10" s="158">
        <f>N11+N74+N81+N112+N130+N160+N183+N205+N213</f>
        <v>1667739</v>
      </c>
      <c r="O10" s="158">
        <f>O11+O81+O112+O130+O160</f>
        <v>1116000</v>
      </c>
      <c r="P10" s="159">
        <f>Q10+R10</f>
        <v>-898077.8500000001</v>
      </c>
      <c r="Q10" s="159">
        <f>N10-K10</f>
        <v>2169</v>
      </c>
      <c r="R10" s="159">
        <f>O10-L10</f>
        <v>-900246.8500000001</v>
      </c>
      <c r="S10" s="159">
        <f>T10+U10</f>
        <v>2570279</v>
      </c>
      <c r="T10" s="167">
        <f>T11+T74+T81+T112+T130+T160+T183+T205+T213</f>
        <v>1754279</v>
      </c>
      <c r="U10" s="167">
        <f>U11+U81+U112+U130+U160</f>
        <v>816000</v>
      </c>
      <c r="V10" s="102">
        <f>W10+X10</f>
        <v>2391719</v>
      </c>
      <c r="W10" s="167">
        <f>W11+W74+W81+W112+W130+W160+W183+W205+W213</f>
        <v>1933719</v>
      </c>
      <c r="X10" s="167">
        <f>X11+X81+X112+X130+X160</f>
        <v>458000</v>
      </c>
    </row>
    <row r="11" spans="1:24" s="6" customFormat="1" ht="30.75" customHeight="1">
      <c r="A11" s="14" t="s">
        <v>195</v>
      </c>
      <c r="B11" s="11" t="s">
        <v>196</v>
      </c>
      <c r="C11" s="11" t="s">
        <v>197</v>
      </c>
      <c r="D11" s="11" t="s">
        <v>197</v>
      </c>
      <c r="E11" s="49" t="s">
        <v>198</v>
      </c>
      <c r="F11" s="50"/>
      <c r="G11" s="165">
        <f aca="true" t="shared" si="0" ref="G11:G67">H11+I11</f>
        <v>418794.775</v>
      </c>
      <c r="H11" s="165">
        <f>H13+H45+H51</f>
        <v>213218.638</v>
      </c>
      <c r="I11" s="165">
        <f>I13+I51</f>
        <v>205576.13700000002</v>
      </c>
      <c r="J11" s="165">
        <f aca="true" t="shared" si="1" ref="J11:J76">K11+L11</f>
        <v>1359669</v>
      </c>
      <c r="K11" s="165">
        <f>K13+K51</f>
        <v>381330</v>
      </c>
      <c r="L11" s="165">
        <f>L13+L51</f>
        <v>978339</v>
      </c>
      <c r="M11" s="159">
        <f aca="true" t="shared" si="2" ref="M11:M74">N11+O11</f>
        <v>1216134</v>
      </c>
      <c r="N11" s="163">
        <f>N13+N51</f>
        <v>386134</v>
      </c>
      <c r="O11" s="158">
        <f>O13+O51</f>
        <v>830000</v>
      </c>
      <c r="P11" s="159">
        <f aca="true" t="shared" si="3" ref="P11:P74">Q11+R11</f>
        <v>-143535</v>
      </c>
      <c r="Q11" s="159">
        <f aca="true" t="shared" si="4" ref="Q11:Q74">N11-K11</f>
        <v>4804</v>
      </c>
      <c r="R11" s="159">
        <f aca="true" t="shared" si="5" ref="R11:R74">O11-L11</f>
        <v>-148339</v>
      </c>
      <c r="S11" s="159">
        <f aca="true" t="shared" si="6" ref="S11:S74">T11+U11</f>
        <v>795929</v>
      </c>
      <c r="T11" s="166">
        <f>T13+T51</f>
        <v>435929</v>
      </c>
      <c r="U11" s="167">
        <f>U51</f>
        <v>360000</v>
      </c>
      <c r="V11" s="102">
        <f aca="true" t="shared" si="7" ref="V11:V74">W11+X11</f>
        <v>883169</v>
      </c>
      <c r="W11" s="167">
        <f>W13+W51</f>
        <v>513169</v>
      </c>
      <c r="X11" s="167">
        <f>X51</f>
        <v>370000</v>
      </c>
    </row>
    <row r="12" spans="1:24" ht="12.75" customHeight="1">
      <c r="A12" s="19"/>
      <c r="B12" s="21"/>
      <c r="C12" s="21"/>
      <c r="D12" s="51"/>
      <c r="E12" s="52" t="s">
        <v>5</v>
      </c>
      <c r="F12" s="51"/>
      <c r="G12" s="165"/>
      <c r="H12" s="159"/>
      <c r="I12" s="159"/>
      <c r="J12" s="165"/>
      <c r="K12" s="159"/>
      <c r="L12" s="159"/>
      <c r="M12" s="159"/>
      <c r="N12" s="159"/>
      <c r="O12" s="159"/>
      <c r="P12" s="159"/>
      <c r="Q12" s="159"/>
      <c r="R12" s="159"/>
      <c r="S12" s="159"/>
      <c r="T12" s="102"/>
      <c r="U12" s="102"/>
      <c r="V12" s="102"/>
      <c r="W12" s="102"/>
      <c r="X12" s="102"/>
    </row>
    <row r="13" spans="1:24" s="6" customFormat="1" ht="50.25" customHeight="1">
      <c r="A13" s="14" t="s">
        <v>199</v>
      </c>
      <c r="B13" s="11" t="s">
        <v>196</v>
      </c>
      <c r="C13" s="11" t="s">
        <v>200</v>
      </c>
      <c r="D13" s="11" t="s">
        <v>197</v>
      </c>
      <c r="E13" s="53" t="s">
        <v>201</v>
      </c>
      <c r="F13" s="54"/>
      <c r="G13" s="165">
        <f t="shared" si="0"/>
        <v>333937.554</v>
      </c>
      <c r="H13" s="161">
        <f>H15</f>
        <v>187073.25400000002</v>
      </c>
      <c r="I13" s="161">
        <f>I15</f>
        <v>146864.30000000002</v>
      </c>
      <c r="J13" s="165">
        <f t="shared" si="1"/>
        <v>991559</v>
      </c>
      <c r="K13" s="161">
        <f>K15</f>
        <v>349530</v>
      </c>
      <c r="L13" s="161">
        <f>L15</f>
        <v>642029</v>
      </c>
      <c r="M13" s="159">
        <f t="shared" si="2"/>
        <v>774134</v>
      </c>
      <c r="N13" s="158">
        <f>N15</f>
        <v>354134</v>
      </c>
      <c r="O13" s="158">
        <f>O15</f>
        <v>420000</v>
      </c>
      <c r="P13" s="159">
        <f t="shared" si="3"/>
        <v>-217425</v>
      </c>
      <c r="Q13" s="159">
        <f t="shared" si="4"/>
        <v>4604</v>
      </c>
      <c r="R13" s="159">
        <f t="shared" si="5"/>
        <v>-222029</v>
      </c>
      <c r="S13" s="159">
        <f t="shared" si="6"/>
        <v>401129</v>
      </c>
      <c r="T13" s="166">
        <f>T15</f>
        <v>401129</v>
      </c>
      <c r="U13" s="102"/>
      <c r="V13" s="102">
        <f t="shared" si="7"/>
        <v>475169</v>
      </c>
      <c r="W13" s="167">
        <f>W15</f>
        <v>475169</v>
      </c>
      <c r="X13" s="102"/>
    </row>
    <row r="14" spans="1:24" ht="12.75" customHeight="1">
      <c r="A14" s="19"/>
      <c r="B14" s="21"/>
      <c r="C14" s="21"/>
      <c r="D14" s="51"/>
      <c r="E14" s="52" t="s">
        <v>202</v>
      </c>
      <c r="F14" s="51"/>
      <c r="G14" s="165"/>
      <c r="H14" s="158"/>
      <c r="I14" s="158"/>
      <c r="J14" s="165"/>
      <c r="K14" s="159"/>
      <c r="L14" s="159"/>
      <c r="M14" s="159"/>
      <c r="N14" s="158"/>
      <c r="O14" s="158"/>
      <c r="P14" s="159"/>
      <c r="Q14" s="159"/>
      <c r="R14" s="159"/>
      <c r="S14" s="159"/>
      <c r="T14" s="102"/>
      <c r="U14" s="102"/>
      <c r="V14" s="102"/>
      <c r="W14" s="102"/>
      <c r="X14" s="102"/>
    </row>
    <row r="15" spans="1:24" s="6" customFormat="1" ht="30" customHeight="1">
      <c r="A15" s="14" t="s">
        <v>203</v>
      </c>
      <c r="B15" s="11" t="s">
        <v>196</v>
      </c>
      <c r="C15" s="11" t="s">
        <v>200</v>
      </c>
      <c r="D15" s="11" t="s">
        <v>200</v>
      </c>
      <c r="E15" s="55" t="s">
        <v>204</v>
      </c>
      <c r="F15" s="41"/>
      <c r="G15" s="165">
        <f t="shared" si="0"/>
        <v>333937.554</v>
      </c>
      <c r="H15" s="158">
        <f>H18+H19+H21+H22+H23+H24+H25+H28+H29+H30+H32+H33+H36+H37+H38+H39+H40+H42</f>
        <v>187073.25400000002</v>
      </c>
      <c r="I15" s="158">
        <f>I43+I44</f>
        <v>146864.30000000002</v>
      </c>
      <c r="J15" s="165">
        <f t="shared" si="1"/>
        <v>991559</v>
      </c>
      <c r="K15" s="158">
        <f>K18+K19+K21+K22+K23+K24+K25+K26+K28+K29+K30+K32+K33+K35+K36+K37+K38+K39+K40+K42</f>
        <v>349530</v>
      </c>
      <c r="L15" s="158">
        <f>L43+L44</f>
        <v>642029</v>
      </c>
      <c r="M15" s="159">
        <f t="shared" si="2"/>
        <v>774134</v>
      </c>
      <c r="N15" s="158">
        <f>N18+N19+N22+N23+N24+N25+N26+N28+N29+N30+N32+N33+N35+N36+N37+N38+N39+N40+N42</f>
        <v>354134</v>
      </c>
      <c r="O15" s="158">
        <f>O44</f>
        <v>420000</v>
      </c>
      <c r="P15" s="159">
        <f t="shared" si="3"/>
        <v>-217425</v>
      </c>
      <c r="Q15" s="159">
        <f t="shared" si="4"/>
        <v>4604</v>
      </c>
      <c r="R15" s="159">
        <f t="shared" si="5"/>
        <v>-222029</v>
      </c>
      <c r="S15" s="159">
        <f t="shared" si="6"/>
        <v>401129</v>
      </c>
      <c r="T15" s="167">
        <f>T18+T19+T22+T23+T24+T25+T26+T28+T29+T30+T32+T33+T35+T36+T37+T38+T39+T40+T42</f>
        <v>401129</v>
      </c>
      <c r="U15" s="102"/>
      <c r="V15" s="102">
        <f t="shared" si="7"/>
        <v>475169</v>
      </c>
      <c r="W15" s="166">
        <f>W18+W19+W22+W23+W24+W25+W26+W28+W29+W30+W32+W33+W35+W36+W37+W38+W39+W40+W42</f>
        <v>475169</v>
      </c>
      <c r="X15" s="102"/>
    </row>
    <row r="16" spans="1:24" ht="12.75" customHeight="1">
      <c r="A16" s="19"/>
      <c r="B16" s="21"/>
      <c r="C16" s="21"/>
      <c r="D16" s="51"/>
      <c r="E16" s="52" t="s">
        <v>5</v>
      </c>
      <c r="F16" s="51"/>
      <c r="G16" s="165"/>
      <c r="H16" s="159"/>
      <c r="I16" s="159"/>
      <c r="J16" s="165"/>
      <c r="K16" s="159"/>
      <c r="L16" s="159"/>
      <c r="M16" s="159"/>
      <c r="N16" s="159"/>
      <c r="O16" s="159"/>
      <c r="P16" s="159"/>
      <c r="Q16" s="159"/>
      <c r="R16" s="159"/>
      <c r="S16" s="159"/>
      <c r="T16" s="102"/>
      <c r="U16" s="102"/>
      <c r="V16" s="102"/>
      <c r="W16" s="102"/>
      <c r="X16" s="102"/>
    </row>
    <row r="17" spans="1:24" s="6" customFormat="1" ht="16.5" customHeight="1">
      <c r="A17" s="9"/>
      <c r="B17" s="10"/>
      <c r="C17" s="10"/>
      <c r="D17" s="41"/>
      <c r="E17" s="53" t="s">
        <v>597</v>
      </c>
      <c r="F17" s="56"/>
      <c r="G17" s="165"/>
      <c r="H17" s="158"/>
      <c r="I17" s="158"/>
      <c r="J17" s="165"/>
      <c r="K17" s="158"/>
      <c r="L17" s="158"/>
      <c r="M17" s="159"/>
      <c r="N17" s="159"/>
      <c r="O17" s="159"/>
      <c r="P17" s="159"/>
      <c r="Q17" s="159"/>
      <c r="R17" s="159"/>
      <c r="S17" s="159"/>
      <c r="T17" s="102"/>
      <c r="U17" s="102"/>
      <c r="V17" s="102"/>
      <c r="W17" s="102"/>
      <c r="X17" s="102"/>
    </row>
    <row r="18" spans="1:24" ht="21" customHeight="1">
      <c r="A18" s="19"/>
      <c r="B18" s="21"/>
      <c r="C18" s="21"/>
      <c r="D18" s="51"/>
      <c r="E18" s="52" t="s">
        <v>385</v>
      </c>
      <c r="F18" s="36" t="s">
        <v>384</v>
      </c>
      <c r="G18" s="165">
        <f t="shared" si="0"/>
        <v>139025.8</v>
      </c>
      <c r="H18" s="159">
        <v>139025.8</v>
      </c>
      <c r="I18" s="159"/>
      <c r="J18" s="165">
        <f t="shared" si="1"/>
        <v>271400</v>
      </c>
      <c r="K18" s="159">
        <v>271400</v>
      </c>
      <c r="L18" s="159"/>
      <c r="M18" s="159">
        <f t="shared" si="2"/>
        <v>277284</v>
      </c>
      <c r="N18" s="159">
        <v>277284</v>
      </c>
      <c r="O18" s="159"/>
      <c r="P18" s="159">
        <f t="shared" si="3"/>
        <v>5884</v>
      </c>
      <c r="Q18" s="159">
        <f t="shared" si="4"/>
        <v>5884</v>
      </c>
      <c r="R18" s="159">
        <f t="shared" si="5"/>
        <v>0</v>
      </c>
      <c r="S18" s="159">
        <f t="shared" si="6"/>
        <v>298679</v>
      </c>
      <c r="T18" s="102">
        <v>298679</v>
      </c>
      <c r="U18" s="102"/>
      <c r="V18" s="102">
        <f t="shared" si="7"/>
        <v>343399</v>
      </c>
      <c r="W18" s="102">
        <v>343399</v>
      </c>
      <c r="X18" s="102"/>
    </row>
    <row r="19" spans="1:24" ht="27" customHeight="1">
      <c r="A19" s="19"/>
      <c r="B19" s="21"/>
      <c r="C19" s="21"/>
      <c r="D19" s="51"/>
      <c r="E19" s="52" t="s">
        <v>387</v>
      </c>
      <c r="F19" s="36" t="s">
        <v>386</v>
      </c>
      <c r="G19" s="165">
        <f t="shared" si="0"/>
        <v>22614.73</v>
      </c>
      <c r="H19" s="159">
        <v>22614.73</v>
      </c>
      <c r="I19" s="159"/>
      <c r="J19" s="165">
        <f t="shared" si="1"/>
        <v>33000</v>
      </c>
      <c r="K19" s="159">
        <v>33000</v>
      </c>
      <c r="L19" s="159"/>
      <c r="M19" s="159">
        <f t="shared" si="2"/>
        <v>33000</v>
      </c>
      <c r="N19" s="159">
        <v>33000</v>
      </c>
      <c r="O19" s="159"/>
      <c r="P19" s="159">
        <f t="shared" si="3"/>
        <v>0</v>
      </c>
      <c r="Q19" s="159">
        <f t="shared" si="4"/>
        <v>0</v>
      </c>
      <c r="R19" s="159">
        <f t="shared" si="5"/>
        <v>0</v>
      </c>
      <c r="S19" s="159">
        <f t="shared" si="6"/>
        <v>50000</v>
      </c>
      <c r="T19" s="102">
        <v>50000</v>
      </c>
      <c r="U19" s="102"/>
      <c r="V19" s="102">
        <f t="shared" si="7"/>
        <v>70000</v>
      </c>
      <c r="W19" s="102">
        <v>70000</v>
      </c>
      <c r="X19" s="102"/>
    </row>
    <row r="20" spans="1:24" ht="27" customHeight="1">
      <c r="A20" s="19"/>
      <c r="B20" s="21"/>
      <c r="C20" s="21"/>
      <c r="D20" s="51"/>
      <c r="E20" s="52" t="s">
        <v>646</v>
      </c>
      <c r="F20" s="36">
        <v>4115</v>
      </c>
      <c r="G20" s="165"/>
      <c r="H20" s="159"/>
      <c r="I20" s="159"/>
      <c r="J20" s="165"/>
      <c r="K20" s="159"/>
      <c r="L20" s="159"/>
      <c r="M20" s="159"/>
      <c r="N20" s="159"/>
      <c r="O20" s="159"/>
      <c r="P20" s="159"/>
      <c r="Q20" s="159"/>
      <c r="R20" s="159"/>
      <c r="S20" s="159"/>
      <c r="T20" s="102"/>
      <c r="U20" s="102"/>
      <c r="V20" s="102"/>
      <c r="W20" s="102"/>
      <c r="X20" s="102"/>
    </row>
    <row r="21" spans="1:24" ht="27" customHeight="1">
      <c r="A21" s="19"/>
      <c r="B21" s="21"/>
      <c r="C21" s="21"/>
      <c r="D21" s="51"/>
      <c r="E21" s="52" t="s">
        <v>647</v>
      </c>
      <c r="F21" s="36">
        <v>4211</v>
      </c>
      <c r="G21" s="165">
        <f t="shared" si="0"/>
        <v>942.1</v>
      </c>
      <c r="H21" s="159">
        <v>942.1</v>
      </c>
      <c r="I21" s="159"/>
      <c r="J21" s="165">
        <f t="shared" si="1"/>
        <v>1300</v>
      </c>
      <c r="K21" s="159">
        <v>1300</v>
      </c>
      <c r="L21" s="159"/>
      <c r="M21" s="159">
        <f t="shared" si="2"/>
        <v>0</v>
      </c>
      <c r="N21" s="159"/>
      <c r="O21" s="159"/>
      <c r="P21" s="159">
        <f t="shared" si="3"/>
        <v>-1300</v>
      </c>
      <c r="Q21" s="159">
        <f t="shared" si="4"/>
        <v>-1300</v>
      </c>
      <c r="R21" s="159">
        <f t="shared" si="5"/>
        <v>0</v>
      </c>
      <c r="S21" s="159">
        <f t="shared" si="6"/>
        <v>0</v>
      </c>
      <c r="T21" s="102"/>
      <c r="U21" s="102"/>
      <c r="V21" s="102">
        <f t="shared" si="7"/>
        <v>0</v>
      </c>
      <c r="W21" s="102"/>
      <c r="X21" s="102"/>
    </row>
    <row r="22" spans="1:24" ht="21" customHeight="1">
      <c r="A22" s="19"/>
      <c r="B22" s="21"/>
      <c r="C22" s="21"/>
      <c r="D22" s="51"/>
      <c r="E22" s="52" t="s">
        <v>652</v>
      </c>
      <c r="F22" s="36" t="s">
        <v>392</v>
      </c>
      <c r="G22" s="165">
        <f t="shared" si="0"/>
        <v>6347.351</v>
      </c>
      <c r="H22" s="159">
        <v>6347.351</v>
      </c>
      <c r="I22" s="159"/>
      <c r="J22" s="165">
        <f t="shared" si="1"/>
        <v>11200</v>
      </c>
      <c r="K22" s="159">
        <v>11200</v>
      </c>
      <c r="L22" s="159"/>
      <c r="M22" s="159">
        <f t="shared" si="2"/>
        <v>11200</v>
      </c>
      <c r="N22" s="159">
        <v>11200</v>
      </c>
      <c r="O22" s="159"/>
      <c r="P22" s="159">
        <f t="shared" si="3"/>
        <v>0</v>
      </c>
      <c r="Q22" s="159">
        <f t="shared" si="4"/>
        <v>0</v>
      </c>
      <c r="R22" s="159">
        <f t="shared" si="5"/>
        <v>0</v>
      </c>
      <c r="S22" s="159">
        <f t="shared" si="6"/>
        <v>13500</v>
      </c>
      <c r="T22" s="102">
        <v>13500</v>
      </c>
      <c r="U22" s="102"/>
      <c r="V22" s="102">
        <f t="shared" si="7"/>
        <v>14000</v>
      </c>
      <c r="W22" s="102">
        <v>14000</v>
      </c>
      <c r="X22" s="102"/>
    </row>
    <row r="23" spans="1:24" ht="21" customHeight="1">
      <c r="A23" s="19"/>
      <c r="B23" s="21"/>
      <c r="C23" s="21"/>
      <c r="D23" s="51"/>
      <c r="E23" s="52" t="s">
        <v>395</v>
      </c>
      <c r="F23" s="36" t="s">
        <v>394</v>
      </c>
      <c r="G23" s="165">
        <f t="shared" si="0"/>
        <v>897.56</v>
      </c>
      <c r="H23" s="159">
        <v>897.56</v>
      </c>
      <c r="I23" s="159"/>
      <c r="J23" s="165">
        <f t="shared" si="1"/>
        <v>3000</v>
      </c>
      <c r="K23" s="159">
        <v>3000</v>
      </c>
      <c r="L23" s="159"/>
      <c r="M23" s="159">
        <f t="shared" si="2"/>
        <v>3000</v>
      </c>
      <c r="N23" s="159">
        <v>3000</v>
      </c>
      <c r="O23" s="159"/>
      <c r="P23" s="159">
        <f t="shared" si="3"/>
        <v>0</v>
      </c>
      <c r="Q23" s="159">
        <f t="shared" si="4"/>
        <v>0</v>
      </c>
      <c r="R23" s="159">
        <f t="shared" si="5"/>
        <v>0</v>
      </c>
      <c r="S23" s="159">
        <f t="shared" si="6"/>
        <v>3200</v>
      </c>
      <c r="T23" s="102">
        <v>3200</v>
      </c>
      <c r="U23" s="102"/>
      <c r="V23" s="102">
        <f t="shared" si="7"/>
        <v>3500</v>
      </c>
      <c r="W23" s="102">
        <v>3500</v>
      </c>
      <c r="X23" s="102"/>
    </row>
    <row r="24" spans="1:24" ht="21" customHeight="1">
      <c r="A24" s="19"/>
      <c r="B24" s="21"/>
      <c r="C24" s="21"/>
      <c r="D24" s="51"/>
      <c r="E24" s="52" t="s">
        <v>397</v>
      </c>
      <c r="F24" s="36" t="s">
        <v>396</v>
      </c>
      <c r="G24" s="165">
        <f t="shared" si="0"/>
        <v>2689.8</v>
      </c>
      <c r="H24" s="159">
        <v>2689.8</v>
      </c>
      <c r="I24" s="159"/>
      <c r="J24" s="165">
        <f t="shared" si="1"/>
        <v>3100</v>
      </c>
      <c r="K24" s="159">
        <v>3100</v>
      </c>
      <c r="L24" s="159"/>
      <c r="M24" s="159">
        <f t="shared" si="2"/>
        <v>3100</v>
      </c>
      <c r="N24" s="159">
        <v>3100</v>
      </c>
      <c r="O24" s="159"/>
      <c r="P24" s="159">
        <f t="shared" si="3"/>
        <v>0</v>
      </c>
      <c r="Q24" s="159">
        <f t="shared" si="4"/>
        <v>0</v>
      </c>
      <c r="R24" s="159">
        <f t="shared" si="5"/>
        <v>0</v>
      </c>
      <c r="S24" s="159">
        <f t="shared" si="6"/>
        <v>3300</v>
      </c>
      <c r="T24" s="102">
        <v>3300</v>
      </c>
      <c r="U24" s="102"/>
      <c r="V24" s="102">
        <f t="shared" si="7"/>
        <v>3600</v>
      </c>
      <c r="W24" s="102">
        <v>3600</v>
      </c>
      <c r="X24" s="102"/>
    </row>
    <row r="25" spans="1:24" ht="21" customHeight="1">
      <c r="A25" s="19"/>
      <c r="B25" s="21"/>
      <c r="C25" s="21"/>
      <c r="D25" s="51"/>
      <c r="E25" s="52" t="s">
        <v>399</v>
      </c>
      <c r="F25" s="36" t="s">
        <v>398</v>
      </c>
      <c r="G25" s="165">
        <f t="shared" si="0"/>
        <v>98</v>
      </c>
      <c r="H25" s="159">
        <v>98</v>
      </c>
      <c r="I25" s="159"/>
      <c r="J25" s="165">
        <f t="shared" si="1"/>
        <v>650</v>
      </c>
      <c r="K25" s="159">
        <v>650</v>
      </c>
      <c r="L25" s="159"/>
      <c r="M25" s="159">
        <f t="shared" si="2"/>
        <v>650</v>
      </c>
      <c r="N25" s="159">
        <v>650</v>
      </c>
      <c r="O25" s="159"/>
      <c r="P25" s="159">
        <f t="shared" si="3"/>
        <v>0</v>
      </c>
      <c r="Q25" s="159">
        <f t="shared" si="4"/>
        <v>0</v>
      </c>
      <c r="R25" s="159">
        <f t="shared" si="5"/>
        <v>0</v>
      </c>
      <c r="S25" s="159">
        <f t="shared" si="6"/>
        <v>700</v>
      </c>
      <c r="T25" s="102">
        <v>700</v>
      </c>
      <c r="U25" s="102"/>
      <c r="V25" s="102">
        <f t="shared" si="7"/>
        <v>800</v>
      </c>
      <c r="W25" s="102">
        <v>800</v>
      </c>
      <c r="X25" s="102"/>
    </row>
    <row r="26" spans="1:24" ht="21" customHeight="1">
      <c r="A26" s="19"/>
      <c r="B26" s="21"/>
      <c r="C26" s="21"/>
      <c r="D26" s="51"/>
      <c r="E26" s="52" t="s">
        <v>405</v>
      </c>
      <c r="F26" s="36" t="s">
        <v>404</v>
      </c>
      <c r="G26" s="165">
        <f t="shared" si="0"/>
        <v>0</v>
      </c>
      <c r="H26" s="159"/>
      <c r="I26" s="159"/>
      <c r="J26" s="165">
        <f t="shared" si="1"/>
        <v>50</v>
      </c>
      <c r="K26" s="159">
        <v>50</v>
      </c>
      <c r="L26" s="159"/>
      <c r="M26" s="159">
        <f t="shared" si="2"/>
        <v>50</v>
      </c>
      <c r="N26" s="159">
        <v>50</v>
      </c>
      <c r="O26" s="159"/>
      <c r="P26" s="159">
        <f t="shared" si="3"/>
        <v>0</v>
      </c>
      <c r="Q26" s="159">
        <f t="shared" si="4"/>
        <v>0</v>
      </c>
      <c r="R26" s="159">
        <f t="shared" si="5"/>
        <v>0</v>
      </c>
      <c r="S26" s="159">
        <f t="shared" si="6"/>
        <v>100</v>
      </c>
      <c r="T26" s="102">
        <v>100</v>
      </c>
      <c r="U26" s="102"/>
      <c r="V26" s="102">
        <f t="shared" si="7"/>
        <v>120</v>
      </c>
      <c r="W26" s="102">
        <v>120</v>
      </c>
      <c r="X26" s="102"/>
    </row>
    <row r="27" spans="1:24" ht="21" customHeight="1">
      <c r="A27" s="19"/>
      <c r="B27" s="21"/>
      <c r="C27" s="21"/>
      <c r="D27" s="51"/>
      <c r="E27" s="52" t="s">
        <v>411</v>
      </c>
      <c r="F27" s="36" t="s">
        <v>410</v>
      </c>
      <c r="G27" s="165"/>
      <c r="H27" s="159"/>
      <c r="I27" s="159"/>
      <c r="J27" s="165"/>
      <c r="K27" s="159"/>
      <c r="L27" s="159"/>
      <c r="M27" s="159"/>
      <c r="N27" s="159"/>
      <c r="O27" s="159"/>
      <c r="P27" s="159"/>
      <c r="Q27" s="159"/>
      <c r="R27" s="159"/>
      <c r="S27" s="159"/>
      <c r="T27" s="102"/>
      <c r="U27" s="102"/>
      <c r="V27" s="102"/>
      <c r="W27" s="102"/>
      <c r="X27" s="102"/>
    </row>
    <row r="28" spans="1:24" ht="21" customHeight="1">
      <c r="A28" s="19"/>
      <c r="B28" s="21"/>
      <c r="C28" s="21"/>
      <c r="D28" s="51"/>
      <c r="E28" s="52" t="s">
        <v>413</v>
      </c>
      <c r="F28" s="36" t="s">
        <v>412</v>
      </c>
      <c r="G28" s="165">
        <f t="shared" si="0"/>
        <v>302.4</v>
      </c>
      <c r="H28" s="159">
        <v>302.4</v>
      </c>
      <c r="I28" s="159"/>
      <c r="J28" s="165">
        <f t="shared" si="1"/>
        <v>700</v>
      </c>
      <c r="K28" s="159">
        <v>700</v>
      </c>
      <c r="L28" s="159"/>
      <c r="M28" s="159">
        <f t="shared" si="2"/>
        <v>700</v>
      </c>
      <c r="N28" s="159">
        <v>700</v>
      </c>
      <c r="O28" s="159"/>
      <c r="P28" s="159">
        <f t="shared" si="3"/>
        <v>0</v>
      </c>
      <c r="Q28" s="159">
        <f t="shared" si="4"/>
        <v>0</v>
      </c>
      <c r="R28" s="159">
        <f t="shared" si="5"/>
        <v>0</v>
      </c>
      <c r="S28" s="159">
        <f t="shared" si="6"/>
        <v>800</v>
      </c>
      <c r="T28" s="102">
        <v>800</v>
      </c>
      <c r="U28" s="102"/>
      <c r="V28" s="102">
        <f t="shared" si="7"/>
        <v>1000</v>
      </c>
      <c r="W28" s="102">
        <v>1000</v>
      </c>
      <c r="X28" s="102"/>
    </row>
    <row r="29" spans="1:24" ht="30" customHeight="1">
      <c r="A29" s="19"/>
      <c r="B29" s="21"/>
      <c r="C29" s="21"/>
      <c r="D29" s="51"/>
      <c r="E29" s="52" t="s">
        <v>415</v>
      </c>
      <c r="F29" s="36" t="s">
        <v>414</v>
      </c>
      <c r="G29" s="165">
        <f t="shared" si="0"/>
        <v>96</v>
      </c>
      <c r="H29" s="159">
        <v>96</v>
      </c>
      <c r="I29" s="159"/>
      <c r="J29" s="165">
        <f t="shared" si="1"/>
        <v>200</v>
      </c>
      <c r="K29" s="159">
        <v>200</v>
      </c>
      <c r="L29" s="159"/>
      <c r="M29" s="159">
        <f t="shared" si="2"/>
        <v>200</v>
      </c>
      <c r="N29" s="159">
        <v>200</v>
      </c>
      <c r="O29" s="159"/>
      <c r="P29" s="159">
        <f t="shared" si="3"/>
        <v>0</v>
      </c>
      <c r="Q29" s="159">
        <f t="shared" si="4"/>
        <v>0</v>
      </c>
      <c r="R29" s="159">
        <f t="shared" si="5"/>
        <v>0</v>
      </c>
      <c r="S29" s="159">
        <f t="shared" si="6"/>
        <v>250</v>
      </c>
      <c r="T29" s="102">
        <v>250</v>
      </c>
      <c r="U29" s="102"/>
      <c r="V29" s="102">
        <f t="shared" si="7"/>
        <v>250</v>
      </c>
      <c r="W29" s="102">
        <v>250</v>
      </c>
      <c r="X29" s="102"/>
    </row>
    <row r="30" spans="1:24" ht="21" customHeight="1">
      <c r="A30" s="19"/>
      <c r="B30" s="21"/>
      <c r="C30" s="21"/>
      <c r="D30" s="51"/>
      <c r="E30" s="52" t="s">
        <v>417</v>
      </c>
      <c r="F30" s="36" t="s">
        <v>416</v>
      </c>
      <c r="G30" s="165">
        <f t="shared" si="0"/>
        <v>598.53</v>
      </c>
      <c r="H30" s="159">
        <v>598.53</v>
      </c>
      <c r="I30" s="159"/>
      <c r="J30" s="165">
        <f t="shared" si="1"/>
        <v>800</v>
      </c>
      <c r="K30" s="159">
        <v>800</v>
      </c>
      <c r="L30" s="159"/>
      <c r="M30" s="159">
        <f t="shared" si="2"/>
        <v>800</v>
      </c>
      <c r="N30" s="159">
        <v>800</v>
      </c>
      <c r="O30" s="159"/>
      <c r="P30" s="159">
        <f t="shared" si="3"/>
        <v>0</v>
      </c>
      <c r="Q30" s="159">
        <f t="shared" si="4"/>
        <v>0</v>
      </c>
      <c r="R30" s="159">
        <f t="shared" si="5"/>
        <v>0</v>
      </c>
      <c r="S30" s="159">
        <f t="shared" si="6"/>
        <v>800</v>
      </c>
      <c r="T30" s="102">
        <v>800</v>
      </c>
      <c r="U30" s="102"/>
      <c r="V30" s="102">
        <f t="shared" si="7"/>
        <v>900</v>
      </c>
      <c r="W30" s="102">
        <v>900</v>
      </c>
      <c r="X30" s="102"/>
    </row>
    <row r="31" spans="1:24" ht="21" customHeight="1">
      <c r="A31" s="19"/>
      <c r="B31" s="21"/>
      <c r="C31" s="21"/>
      <c r="D31" s="51"/>
      <c r="E31" s="52" t="s">
        <v>419</v>
      </c>
      <c r="F31" s="36" t="s">
        <v>418</v>
      </c>
      <c r="G31" s="165"/>
      <c r="H31" s="159"/>
      <c r="I31" s="159"/>
      <c r="J31" s="165"/>
      <c r="K31" s="159"/>
      <c r="L31" s="159"/>
      <c r="M31" s="159"/>
      <c r="N31" s="159"/>
      <c r="O31" s="159"/>
      <c r="P31" s="159"/>
      <c r="Q31" s="159"/>
      <c r="R31" s="159"/>
      <c r="S31" s="159"/>
      <c r="T31" s="102"/>
      <c r="U31" s="102"/>
      <c r="V31" s="102"/>
      <c r="W31" s="102"/>
      <c r="X31" s="102"/>
    </row>
    <row r="32" spans="1:24" ht="21" customHeight="1">
      <c r="A32" s="19"/>
      <c r="B32" s="21"/>
      <c r="C32" s="21"/>
      <c r="D32" s="51"/>
      <c r="E32" s="52" t="s">
        <v>421</v>
      </c>
      <c r="F32" s="36" t="s">
        <v>420</v>
      </c>
      <c r="G32" s="165">
        <f t="shared" si="0"/>
        <v>900</v>
      </c>
      <c r="H32" s="159">
        <v>900</v>
      </c>
      <c r="I32" s="159"/>
      <c r="J32" s="165">
        <f t="shared" si="1"/>
        <v>650</v>
      </c>
      <c r="K32" s="159">
        <v>650</v>
      </c>
      <c r="L32" s="159"/>
      <c r="M32" s="159">
        <f t="shared" si="2"/>
        <v>650</v>
      </c>
      <c r="N32" s="159">
        <v>650</v>
      </c>
      <c r="O32" s="159"/>
      <c r="P32" s="159">
        <f t="shared" si="3"/>
        <v>0</v>
      </c>
      <c r="Q32" s="159">
        <f t="shared" si="4"/>
        <v>0</v>
      </c>
      <c r="R32" s="159">
        <f t="shared" si="5"/>
        <v>0</v>
      </c>
      <c r="S32" s="159">
        <f t="shared" si="6"/>
        <v>800</v>
      </c>
      <c r="T32" s="102">
        <v>800</v>
      </c>
      <c r="U32" s="102"/>
      <c r="V32" s="102">
        <f t="shared" si="7"/>
        <v>1200</v>
      </c>
      <c r="W32" s="102">
        <v>1200</v>
      </c>
      <c r="X32" s="102"/>
    </row>
    <row r="33" spans="1:24" ht="21" customHeight="1">
      <c r="A33" s="19"/>
      <c r="B33" s="21"/>
      <c r="C33" s="21"/>
      <c r="D33" s="51"/>
      <c r="E33" s="52" t="s">
        <v>423</v>
      </c>
      <c r="F33" s="36" t="s">
        <v>424</v>
      </c>
      <c r="G33" s="165">
        <f t="shared" si="0"/>
        <v>2824.703</v>
      </c>
      <c r="H33" s="159">
        <v>2824.703</v>
      </c>
      <c r="I33" s="159"/>
      <c r="J33" s="165">
        <f t="shared" si="1"/>
        <v>4680</v>
      </c>
      <c r="K33" s="159">
        <v>4680</v>
      </c>
      <c r="L33" s="159"/>
      <c r="M33" s="159">
        <f t="shared" si="2"/>
        <v>4700</v>
      </c>
      <c r="N33" s="159">
        <v>4700</v>
      </c>
      <c r="O33" s="159"/>
      <c r="P33" s="159">
        <f t="shared" si="3"/>
        <v>20</v>
      </c>
      <c r="Q33" s="159">
        <f t="shared" si="4"/>
        <v>20</v>
      </c>
      <c r="R33" s="159">
        <f t="shared" si="5"/>
        <v>0</v>
      </c>
      <c r="S33" s="159">
        <f t="shared" si="6"/>
        <v>5500</v>
      </c>
      <c r="T33" s="102">
        <v>5500</v>
      </c>
      <c r="U33" s="102"/>
      <c r="V33" s="102">
        <f t="shared" si="7"/>
        <v>6300</v>
      </c>
      <c r="W33" s="102">
        <v>6300</v>
      </c>
      <c r="X33" s="102"/>
    </row>
    <row r="34" spans="1:24" ht="21" customHeight="1">
      <c r="A34" s="19"/>
      <c r="B34" s="21"/>
      <c r="C34" s="21"/>
      <c r="D34" s="51"/>
      <c r="E34" s="108" t="s">
        <v>428</v>
      </c>
      <c r="F34" s="36" t="s">
        <v>427</v>
      </c>
      <c r="G34" s="165"/>
      <c r="H34" s="159"/>
      <c r="I34" s="159"/>
      <c r="J34" s="165"/>
      <c r="K34" s="159"/>
      <c r="L34" s="159"/>
      <c r="M34" s="159"/>
      <c r="N34" s="159"/>
      <c r="O34" s="159"/>
      <c r="P34" s="159"/>
      <c r="Q34" s="159"/>
      <c r="R34" s="159"/>
      <c r="S34" s="159"/>
      <c r="T34" s="102"/>
      <c r="U34" s="102"/>
      <c r="V34" s="102"/>
      <c r="W34" s="102"/>
      <c r="X34" s="102"/>
    </row>
    <row r="35" spans="1:24" ht="21" customHeight="1">
      <c r="A35" s="19"/>
      <c r="B35" s="21"/>
      <c r="C35" s="21"/>
      <c r="D35" s="51"/>
      <c r="E35" s="108" t="s">
        <v>651</v>
      </c>
      <c r="F35" s="36">
        <v>4251</v>
      </c>
      <c r="G35" s="165">
        <f t="shared" si="0"/>
        <v>0</v>
      </c>
      <c r="H35" s="159"/>
      <c r="I35" s="159"/>
      <c r="J35" s="165">
        <f t="shared" si="1"/>
        <v>900</v>
      </c>
      <c r="K35" s="159">
        <v>900</v>
      </c>
      <c r="L35" s="159"/>
      <c r="M35" s="159">
        <f t="shared" si="2"/>
        <v>900</v>
      </c>
      <c r="N35" s="159">
        <v>900</v>
      </c>
      <c r="O35" s="159"/>
      <c r="P35" s="159">
        <f t="shared" si="3"/>
        <v>0</v>
      </c>
      <c r="Q35" s="159">
        <f t="shared" si="4"/>
        <v>0</v>
      </c>
      <c r="R35" s="159">
        <f t="shared" si="5"/>
        <v>0</v>
      </c>
      <c r="S35" s="159">
        <f t="shared" si="6"/>
        <v>1200</v>
      </c>
      <c r="T35" s="102">
        <v>1200</v>
      </c>
      <c r="U35" s="102"/>
      <c r="V35" s="102">
        <f t="shared" si="7"/>
        <v>1500</v>
      </c>
      <c r="W35" s="102">
        <v>1500</v>
      </c>
      <c r="X35" s="102"/>
    </row>
    <row r="36" spans="1:24" ht="26.25" customHeight="1">
      <c r="A36" s="19"/>
      <c r="B36" s="21"/>
      <c r="C36" s="21"/>
      <c r="D36" s="51"/>
      <c r="E36" s="108" t="s">
        <v>434</v>
      </c>
      <c r="F36" s="36" t="s">
        <v>433</v>
      </c>
      <c r="G36" s="165">
        <f t="shared" si="0"/>
        <v>815.31</v>
      </c>
      <c r="H36" s="159">
        <v>815.31</v>
      </c>
      <c r="I36" s="159"/>
      <c r="J36" s="165">
        <f t="shared" si="1"/>
        <v>2100</v>
      </c>
      <c r="K36" s="159">
        <v>2100</v>
      </c>
      <c r="L36" s="159"/>
      <c r="M36" s="159">
        <f t="shared" si="2"/>
        <v>2100</v>
      </c>
      <c r="N36" s="159">
        <v>2100</v>
      </c>
      <c r="O36" s="159"/>
      <c r="P36" s="159">
        <f t="shared" si="3"/>
        <v>0</v>
      </c>
      <c r="Q36" s="159">
        <f t="shared" si="4"/>
        <v>0</v>
      </c>
      <c r="R36" s="159">
        <f t="shared" si="5"/>
        <v>0</v>
      </c>
      <c r="S36" s="159">
        <f t="shared" si="6"/>
        <v>2300</v>
      </c>
      <c r="T36" s="102">
        <v>2300</v>
      </c>
      <c r="U36" s="102"/>
      <c r="V36" s="102">
        <f t="shared" si="7"/>
        <v>2400</v>
      </c>
      <c r="W36" s="102">
        <v>2400</v>
      </c>
      <c r="X36" s="102"/>
    </row>
    <row r="37" spans="1:24" ht="21" customHeight="1">
      <c r="A37" s="19"/>
      <c r="B37" s="21"/>
      <c r="C37" s="21"/>
      <c r="D37" s="51"/>
      <c r="E37" s="108" t="s">
        <v>438</v>
      </c>
      <c r="F37" s="36" t="s">
        <v>437</v>
      </c>
      <c r="G37" s="165">
        <f t="shared" si="0"/>
        <v>980</v>
      </c>
      <c r="H37" s="160">
        <v>980</v>
      </c>
      <c r="I37" s="159"/>
      <c r="J37" s="165">
        <f t="shared" si="1"/>
        <v>1200</v>
      </c>
      <c r="K37" s="159">
        <v>1200</v>
      </c>
      <c r="L37" s="159"/>
      <c r="M37" s="159">
        <f t="shared" si="2"/>
        <v>1200</v>
      </c>
      <c r="N37" s="159">
        <v>1200</v>
      </c>
      <c r="O37" s="159"/>
      <c r="P37" s="159">
        <f t="shared" si="3"/>
        <v>0</v>
      </c>
      <c r="Q37" s="159">
        <f t="shared" si="4"/>
        <v>0</v>
      </c>
      <c r="R37" s="159">
        <f t="shared" si="5"/>
        <v>0</v>
      </c>
      <c r="S37" s="159">
        <f t="shared" si="6"/>
        <v>2000</v>
      </c>
      <c r="T37" s="102">
        <v>2000</v>
      </c>
      <c r="U37" s="102"/>
      <c r="V37" s="102">
        <f t="shared" si="7"/>
        <v>2500</v>
      </c>
      <c r="W37" s="102">
        <v>2500</v>
      </c>
      <c r="X37" s="102"/>
    </row>
    <row r="38" spans="1:24" ht="21" customHeight="1">
      <c r="A38" s="19"/>
      <c r="B38" s="21"/>
      <c r="C38" s="21"/>
      <c r="D38" s="51"/>
      <c r="E38" s="108" t="s">
        <v>440</v>
      </c>
      <c r="F38" s="36" t="s">
        <v>439</v>
      </c>
      <c r="G38" s="165">
        <f t="shared" si="0"/>
        <v>4263.51</v>
      </c>
      <c r="H38" s="159">
        <v>4263.51</v>
      </c>
      <c r="I38" s="159"/>
      <c r="J38" s="165">
        <f t="shared" si="1"/>
        <v>8900</v>
      </c>
      <c r="K38" s="159">
        <v>8900</v>
      </c>
      <c r="L38" s="159"/>
      <c r="M38" s="159">
        <f t="shared" si="2"/>
        <v>8900</v>
      </c>
      <c r="N38" s="159">
        <v>8900</v>
      </c>
      <c r="O38" s="159"/>
      <c r="P38" s="159">
        <f t="shared" si="3"/>
        <v>0</v>
      </c>
      <c r="Q38" s="159">
        <f t="shared" si="4"/>
        <v>0</v>
      </c>
      <c r="R38" s="159">
        <f t="shared" si="5"/>
        <v>0</v>
      </c>
      <c r="S38" s="159">
        <f t="shared" si="6"/>
        <v>11500</v>
      </c>
      <c r="T38" s="102">
        <v>11500</v>
      </c>
      <c r="U38" s="102"/>
      <c r="V38" s="102">
        <f t="shared" si="7"/>
        <v>13000</v>
      </c>
      <c r="W38" s="102">
        <v>13000</v>
      </c>
      <c r="X38" s="102"/>
    </row>
    <row r="39" spans="1:24" ht="21" customHeight="1">
      <c r="A39" s="19"/>
      <c r="B39" s="21"/>
      <c r="C39" s="21"/>
      <c r="D39" s="51"/>
      <c r="E39" s="108" t="s">
        <v>442</v>
      </c>
      <c r="F39" s="36" t="s">
        <v>441</v>
      </c>
      <c r="G39" s="165">
        <f t="shared" si="0"/>
        <v>2322.04</v>
      </c>
      <c r="H39" s="159">
        <v>2322.04</v>
      </c>
      <c r="I39" s="159"/>
      <c r="J39" s="165">
        <f t="shared" si="1"/>
        <v>2500</v>
      </c>
      <c r="K39" s="159">
        <v>2500</v>
      </c>
      <c r="L39" s="159"/>
      <c r="M39" s="159">
        <f t="shared" si="2"/>
        <v>2500</v>
      </c>
      <c r="N39" s="159">
        <v>2500</v>
      </c>
      <c r="O39" s="159"/>
      <c r="P39" s="159">
        <f t="shared" si="3"/>
        <v>0</v>
      </c>
      <c r="Q39" s="159">
        <f t="shared" si="4"/>
        <v>0</v>
      </c>
      <c r="R39" s="159">
        <f t="shared" si="5"/>
        <v>0</v>
      </c>
      <c r="S39" s="159">
        <f t="shared" si="6"/>
        <v>3000</v>
      </c>
      <c r="T39" s="102">
        <v>3000</v>
      </c>
      <c r="U39" s="102"/>
      <c r="V39" s="102">
        <f t="shared" si="7"/>
        <v>4500</v>
      </c>
      <c r="W39" s="102">
        <v>4500</v>
      </c>
      <c r="X39" s="102"/>
    </row>
    <row r="40" spans="1:24" ht="21" customHeight="1">
      <c r="A40" s="19"/>
      <c r="B40" s="21"/>
      <c r="C40" s="21"/>
      <c r="D40" s="51"/>
      <c r="E40" s="108" t="s">
        <v>444</v>
      </c>
      <c r="F40" s="36" t="s">
        <v>445</v>
      </c>
      <c r="G40" s="165">
        <f t="shared" si="0"/>
        <v>596.92</v>
      </c>
      <c r="H40" s="159">
        <v>596.92</v>
      </c>
      <c r="I40" s="159"/>
      <c r="J40" s="165">
        <f t="shared" si="1"/>
        <v>2000</v>
      </c>
      <c r="K40" s="159">
        <v>2000</v>
      </c>
      <c r="L40" s="159"/>
      <c r="M40" s="159">
        <f t="shared" si="2"/>
        <v>2000</v>
      </c>
      <c r="N40" s="159">
        <v>2000</v>
      </c>
      <c r="O40" s="159"/>
      <c r="P40" s="159">
        <f t="shared" si="3"/>
        <v>0</v>
      </c>
      <c r="Q40" s="159">
        <f t="shared" si="4"/>
        <v>0</v>
      </c>
      <c r="R40" s="159">
        <f t="shared" si="5"/>
        <v>0</v>
      </c>
      <c r="S40" s="159">
        <f t="shared" si="6"/>
        <v>2000</v>
      </c>
      <c r="T40" s="102">
        <v>2000</v>
      </c>
      <c r="U40" s="102"/>
      <c r="V40" s="102">
        <f t="shared" si="7"/>
        <v>4400</v>
      </c>
      <c r="W40" s="102">
        <v>4400</v>
      </c>
      <c r="X40" s="102"/>
    </row>
    <row r="41" spans="1:24" ht="21" customHeight="1">
      <c r="A41" s="19"/>
      <c r="B41" s="21"/>
      <c r="C41" s="21"/>
      <c r="D41" s="51"/>
      <c r="E41" s="108" t="s">
        <v>650</v>
      </c>
      <c r="F41" s="36">
        <v>4819</v>
      </c>
      <c r="G41" s="165"/>
      <c r="H41" s="159"/>
      <c r="I41" s="159"/>
      <c r="J41" s="165"/>
      <c r="K41" s="159"/>
      <c r="L41" s="159"/>
      <c r="M41" s="159"/>
      <c r="N41" s="159"/>
      <c r="O41" s="159"/>
      <c r="P41" s="159"/>
      <c r="Q41" s="159"/>
      <c r="R41" s="159"/>
      <c r="S41" s="159"/>
      <c r="T41" s="102"/>
      <c r="U41" s="102"/>
      <c r="V41" s="102"/>
      <c r="W41" s="102"/>
      <c r="X41" s="102"/>
    </row>
    <row r="42" spans="1:24" ht="21" customHeight="1">
      <c r="A42" s="19"/>
      <c r="B42" s="21"/>
      <c r="C42" s="21"/>
      <c r="D42" s="51"/>
      <c r="E42" s="108" t="s">
        <v>503</v>
      </c>
      <c r="F42" s="36" t="s">
        <v>504</v>
      </c>
      <c r="G42" s="165">
        <f t="shared" si="0"/>
        <v>758.5</v>
      </c>
      <c r="H42" s="159">
        <v>758.5</v>
      </c>
      <c r="I42" s="159"/>
      <c r="J42" s="165">
        <f t="shared" si="1"/>
        <v>1200</v>
      </c>
      <c r="K42" s="159">
        <v>1200</v>
      </c>
      <c r="L42" s="159"/>
      <c r="M42" s="159">
        <f t="shared" si="2"/>
        <v>1200</v>
      </c>
      <c r="N42" s="159">
        <v>1200</v>
      </c>
      <c r="O42" s="159"/>
      <c r="P42" s="159">
        <f t="shared" si="3"/>
        <v>0</v>
      </c>
      <c r="Q42" s="159">
        <f t="shared" si="4"/>
        <v>0</v>
      </c>
      <c r="R42" s="159">
        <f t="shared" si="5"/>
        <v>0</v>
      </c>
      <c r="S42" s="159">
        <f t="shared" si="6"/>
        <v>1500</v>
      </c>
      <c r="T42" s="102">
        <v>1500</v>
      </c>
      <c r="U42" s="102"/>
      <c r="V42" s="102">
        <f t="shared" si="7"/>
        <v>1800</v>
      </c>
      <c r="W42" s="102">
        <v>1800</v>
      </c>
      <c r="X42" s="102"/>
    </row>
    <row r="43" spans="1:24" s="6" customFormat="1" ht="20.25" customHeight="1">
      <c r="A43" s="9"/>
      <c r="B43" s="10"/>
      <c r="C43" s="10"/>
      <c r="D43" s="41"/>
      <c r="E43" s="55" t="s">
        <v>524</v>
      </c>
      <c r="F43" s="11" t="s">
        <v>523</v>
      </c>
      <c r="G43" s="165">
        <f t="shared" si="0"/>
        <v>7669.2</v>
      </c>
      <c r="H43" s="159"/>
      <c r="I43" s="159">
        <v>7669.2</v>
      </c>
      <c r="J43" s="165">
        <f t="shared" si="1"/>
        <v>91456</v>
      </c>
      <c r="K43" s="159"/>
      <c r="L43" s="159">
        <v>91456</v>
      </c>
      <c r="M43" s="159">
        <f t="shared" si="2"/>
        <v>0</v>
      </c>
      <c r="N43" s="159"/>
      <c r="O43" s="159"/>
      <c r="P43" s="159">
        <f t="shared" si="3"/>
        <v>-91456</v>
      </c>
      <c r="Q43" s="159">
        <f t="shared" si="4"/>
        <v>0</v>
      </c>
      <c r="R43" s="159">
        <f t="shared" si="5"/>
        <v>-91456</v>
      </c>
      <c r="S43" s="159">
        <f t="shared" si="6"/>
        <v>0</v>
      </c>
      <c r="T43" s="102"/>
      <c r="U43" s="102"/>
      <c r="V43" s="102">
        <f t="shared" si="7"/>
        <v>0</v>
      </c>
      <c r="W43" s="102"/>
      <c r="X43" s="102"/>
    </row>
    <row r="44" spans="1:24" s="6" customFormat="1" ht="20.25" customHeight="1">
      <c r="A44" s="9"/>
      <c r="B44" s="10"/>
      <c r="C44" s="10"/>
      <c r="D44" s="41"/>
      <c r="E44" s="55" t="s">
        <v>526</v>
      </c>
      <c r="F44" s="11" t="s">
        <v>525</v>
      </c>
      <c r="G44" s="165">
        <f t="shared" si="0"/>
        <v>139195.1</v>
      </c>
      <c r="H44" s="159"/>
      <c r="I44" s="159">
        <v>139195.1</v>
      </c>
      <c r="J44" s="165">
        <f t="shared" si="1"/>
        <v>550573</v>
      </c>
      <c r="K44" s="159"/>
      <c r="L44" s="159">
        <v>550573</v>
      </c>
      <c r="M44" s="159">
        <f t="shared" si="2"/>
        <v>420000</v>
      </c>
      <c r="N44" s="159"/>
      <c r="O44" s="159">
        <v>420000</v>
      </c>
      <c r="P44" s="159">
        <f t="shared" si="3"/>
        <v>-130573</v>
      </c>
      <c r="Q44" s="159">
        <f t="shared" si="4"/>
        <v>0</v>
      </c>
      <c r="R44" s="159">
        <f t="shared" si="5"/>
        <v>-130573</v>
      </c>
      <c r="S44" s="159">
        <f t="shared" si="6"/>
        <v>0</v>
      </c>
      <c r="T44" s="102"/>
      <c r="U44" s="102"/>
      <c r="V44" s="102">
        <f t="shared" si="7"/>
        <v>0</v>
      </c>
      <c r="W44" s="102"/>
      <c r="X44" s="102"/>
    </row>
    <row r="45" spans="1:24" s="6" customFormat="1" ht="20.25" customHeight="1">
      <c r="A45" s="9">
        <v>2133</v>
      </c>
      <c r="B45" s="36" t="s">
        <v>196</v>
      </c>
      <c r="C45" s="10">
        <v>3</v>
      </c>
      <c r="D45" s="36" t="s">
        <v>197</v>
      </c>
      <c r="E45" s="53" t="s">
        <v>209</v>
      </c>
      <c r="F45" s="11"/>
      <c r="G45" s="165">
        <f t="shared" si="0"/>
        <v>5637.199</v>
      </c>
      <c r="H45" s="158">
        <f>H47+H48+H49+H50</f>
        <v>5637.199</v>
      </c>
      <c r="I45" s="159"/>
      <c r="J45" s="165"/>
      <c r="K45" s="159"/>
      <c r="L45" s="159"/>
      <c r="M45" s="159"/>
      <c r="N45" s="159"/>
      <c r="O45" s="159"/>
      <c r="P45" s="159"/>
      <c r="Q45" s="159"/>
      <c r="R45" s="159"/>
      <c r="S45" s="159"/>
      <c r="T45" s="102"/>
      <c r="U45" s="102"/>
      <c r="V45" s="102"/>
      <c r="W45" s="102"/>
      <c r="X45" s="102"/>
    </row>
    <row r="46" spans="1:24" s="6" customFormat="1" ht="20.25" customHeight="1">
      <c r="A46" s="19"/>
      <c r="B46" s="21"/>
      <c r="C46" s="21"/>
      <c r="D46" s="51"/>
      <c r="E46" s="52" t="s">
        <v>202</v>
      </c>
      <c r="F46" s="11"/>
      <c r="G46" s="165">
        <f t="shared" si="0"/>
        <v>0</v>
      </c>
      <c r="H46" s="159"/>
      <c r="I46" s="159"/>
      <c r="J46" s="165"/>
      <c r="K46" s="159"/>
      <c r="L46" s="159"/>
      <c r="M46" s="159"/>
      <c r="N46" s="159"/>
      <c r="O46" s="159"/>
      <c r="P46" s="159"/>
      <c r="Q46" s="159"/>
      <c r="R46" s="159"/>
      <c r="S46" s="159"/>
      <c r="T46" s="102"/>
      <c r="U46" s="102"/>
      <c r="V46" s="102"/>
      <c r="W46" s="102"/>
      <c r="X46" s="102"/>
    </row>
    <row r="47" spans="1:24" s="6" customFormat="1" ht="20.25" customHeight="1">
      <c r="A47" s="19"/>
      <c r="B47" s="21"/>
      <c r="C47" s="21"/>
      <c r="D47" s="51"/>
      <c r="E47" s="52" t="s">
        <v>385</v>
      </c>
      <c r="F47" s="36" t="s">
        <v>384</v>
      </c>
      <c r="G47" s="165">
        <f t="shared" si="0"/>
        <v>5108</v>
      </c>
      <c r="H47" s="159">
        <v>5108</v>
      </c>
      <c r="I47" s="159"/>
      <c r="J47" s="165"/>
      <c r="K47" s="159"/>
      <c r="L47" s="159"/>
      <c r="M47" s="159"/>
      <c r="N47" s="159"/>
      <c r="O47" s="159"/>
      <c r="P47" s="159"/>
      <c r="Q47" s="159"/>
      <c r="R47" s="159"/>
      <c r="S47" s="159"/>
      <c r="T47" s="102"/>
      <c r="U47" s="102"/>
      <c r="V47" s="102"/>
      <c r="W47" s="102"/>
      <c r="X47" s="102"/>
    </row>
    <row r="48" spans="1:24" s="6" customFormat="1" ht="20.25" customHeight="1">
      <c r="A48" s="19"/>
      <c r="B48" s="21"/>
      <c r="C48" s="21"/>
      <c r="D48" s="51"/>
      <c r="E48" s="52" t="s">
        <v>652</v>
      </c>
      <c r="F48" s="36" t="s">
        <v>392</v>
      </c>
      <c r="G48" s="165">
        <f t="shared" si="0"/>
        <v>408.54</v>
      </c>
      <c r="H48" s="159">
        <v>408.54</v>
      </c>
      <c r="I48" s="159"/>
      <c r="J48" s="165"/>
      <c r="K48" s="159"/>
      <c r="L48" s="159"/>
      <c r="M48" s="159"/>
      <c r="N48" s="159"/>
      <c r="O48" s="159"/>
      <c r="P48" s="159"/>
      <c r="Q48" s="159"/>
      <c r="R48" s="159"/>
      <c r="S48" s="159"/>
      <c r="T48" s="102"/>
      <c r="U48" s="102"/>
      <c r="V48" s="102"/>
      <c r="W48" s="102"/>
      <c r="X48" s="102"/>
    </row>
    <row r="49" spans="1:24" s="6" customFormat="1" ht="20.25" customHeight="1">
      <c r="A49" s="19"/>
      <c r="B49" s="21"/>
      <c r="C49" s="21"/>
      <c r="D49" s="51"/>
      <c r="E49" s="52" t="s">
        <v>397</v>
      </c>
      <c r="F49" s="36" t="s">
        <v>396</v>
      </c>
      <c r="G49" s="165">
        <f t="shared" si="0"/>
        <v>100.659</v>
      </c>
      <c r="H49" s="159">
        <v>100.659</v>
      </c>
      <c r="I49" s="159"/>
      <c r="J49" s="165"/>
      <c r="K49" s="159"/>
      <c r="L49" s="159"/>
      <c r="M49" s="159"/>
      <c r="N49" s="159"/>
      <c r="O49" s="159"/>
      <c r="P49" s="159"/>
      <c r="Q49" s="159"/>
      <c r="R49" s="159"/>
      <c r="S49" s="159"/>
      <c r="T49" s="102"/>
      <c r="U49" s="102"/>
      <c r="V49" s="102"/>
      <c r="W49" s="102"/>
      <c r="X49" s="102"/>
    </row>
    <row r="50" spans="1:24" s="6" customFormat="1" ht="20.25" customHeight="1">
      <c r="A50" s="19"/>
      <c r="B50" s="21"/>
      <c r="C50" s="21"/>
      <c r="D50" s="51"/>
      <c r="E50" s="108" t="s">
        <v>438</v>
      </c>
      <c r="F50" s="36" t="s">
        <v>437</v>
      </c>
      <c r="G50" s="165">
        <f t="shared" si="0"/>
        <v>20</v>
      </c>
      <c r="H50" s="159">
        <v>20</v>
      </c>
      <c r="I50" s="159"/>
      <c r="J50" s="165"/>
      <c r="K50" s="159"/>
      <c r="L50" s="159"/>
      <c r="M50" s="159"/>
      <c r="N50" s="159"/>
      <c r="O50" s="159"/>
      <c r="P50" s="159"/>
      <c r="Q50" s="159"/>
      <c r="R50" s="159"/>
      <c r="S50" s="159"/>
      <c r="T50" s="102"/>
      <c r="U50" s="102"/>
      <c r="V50" s="102"/>
      <c r="W50" s="102"/>
      <c r="X50" s="102"/>
    </row>
    <row r="51" spans="1:24" ht="24.75" customHeight="1">
      <c r="A51" s="35" t="s">
        <v>216</v>
      </c>
      <c r="B51" s="36" t="s">
        <v>196</v>
      </c>
      <c r="C51" s="36" t="s">
        <v>217</v>
      </c>
      <c r="D51" s="36" t="s">
        <v>197</v>
      </c>
      <c r="E51" s="57" t="s">
        <v>218</v>
      </c>
      <c r="F51" s="59"/>
      <c r="G51" s="165">
        <f t="shared" si="0"/>
        <v>79220.022</v>
      </c>
      <c r="H51" s="161">
        <f>H53</f>
        <v>20508.184999999998</v>
      </c>
      <c r="I51" s="161">
        <f>I53</f>
        <v>58711.837</v>
      </c>
      <c r="J51" s="165">
        <f t="shared" si="1"/>
        <v>368110</v>
      </c>
      <c r="K51" s="161">
        <f>K53</f>
        <v>31800</v>
      </c>
      <c r="L51" s="161">
        <f>L53</f>
        <v>336310</v>
      </c>
      <c r="M51" s="159">
        <f t="shared" si="2"/>
        <v>442000</v>
      </c>
      <c r="N51" s="158">
        <f>N53</f>
        <v>32000</v>
      </c>
      <c r="O51" s="158">
        <f>O53</f>
        <v>410000</v>
      </c>
      <c r="P51" s="159">
        <f t="shared" si="3"/>
        <v>73890</v>
      </c>
      <c r="Q51" s="159">
        <f t="shared" si="4"/>
        <v>200</v>
      </c>
      <c r="R51" s="159">
        <f t="shared" si="5"/>
        <v>73690</v>
      </c>
      <c r="S51" s="159">
        <f t="shared" si="6"/>
        <v>394800</v>
      </c>
      <c r="T51" s="167">
        <f>T53</f>
        <v>34800</v>
      </c>
      <c r="U51" s="167">
        <f>U53</f>
        <v>360000</v>
      </c>
      <c r="V51" s="102">
        <f t="shared" si="7"/>
        <v>408000</v>
      </c>
      <c r="W51" s="167">
        <f>W53</f>
        <v>38000</v>
      </c>
      <c r="X51" s="167">
        <f>X53</f>
        <v>370000</v>
      </c>
    </row>
    <row r="52" spans="1:24" ht="12.75" customHeight="1">
      <c r="A52" s="19"/>
      <c r="B52" s="21"/>
      <c r="C52" s="21"/>
      <c r="D52" s="51"/>
      <c r="E52" s="52" t="s">
        <v>202</v>
      </c>
      <c r="F52" s="51"/>
      <c r="G52" s="165"/>
      <c r="H52" s="159"/>
      <c r="I52" s="159"/>
      <c r="J52" s="165"/>
      <c r="K52" s="159"/>
      <c r="L52" s="159"/>
      <c r="M52" s="159"/>
      <c r="N52" s="159"/>
      <c r="O52" s="159"/>
      <c r="P52" s="159"/>
      <c r="Q52" s="159"/>
      <c r="R52" s="159"/>
      <c r="S52" s="159"/>
      <c r="T52" s="102"/>
      <c r="U52" s="167"/>
      <c r="V52" s="102"/>
      <c r="W52" s="102"/>
      <c r="X52" s="167"/>
    </row>
    <row r="53" spans="1:24" s="6" customFormat="1" ht="33" customHeight="1">
      <c r="A53" s="14" t="s">
        <v>219</v>
      </c>
      <c r="B53" s="11" t="s">
        <v>196</v>
      </c>
      <c r="C53" s="11" t="s">
        <v>217</v>
      </c>
      <c r="D53" s="11" t="s">
        <v>200</v>
      </c>
      <c r="E53" s="55" t="s">
        <v>218</v>
      </c>
      <c r="F53" s="41"/>
      <c r="G53" s="165">
        <f t="shared" si="0"/>
        <v>79220.022</v>
      </c>
      <c r="H53" s="158">
        <f>H58+H60+H61+H62+H63+H64+H65+H66+H67</f>
        <v>20508.184999999998</v>
      </c>
      <c r="I53" s="158">
        <f>I70+I73</f>
        <v>58711.837</v>
      </c>
      <c r="J53" s="165">
        <f t="shared" si="1"/>
        <v>368110</v>
      </c>
      <c r="K53" s="159">
        <f>K58+K59+K60+K61+K63+K64+K66+K67</f>
        <v>31800</v>
      </c>
      <c r="L53" s="159">
        <f>L68+L69+L70+L71+L72+L73</f>
        <v>336310</v>
      </c>
      <c r="M53" s="159">
        <f t="shared" si="2"/>
        <v>442000</v>
      </c>
      <c r="N53" s="159">
        <f>N58+N60+N61+N63+N64+N66+N67</f>
        <v>32000</v>
      </c>
      <c r="O53" s="159">
        <f>O69+O71+O70+O73</f>
        <v>410000</v>
      </c>
      <c r="P53" s="159">
        <f t="shared" si="3"/>
        <v>73890</v>
      </c>
      <c r="Q53" s="159">
        <f t="shared" si="4"/>
        <v>200</v>
      </c>
      <c r="R53" s="159">
        <f t="shared" si="5"/>
        <v>73690</v>
      </c>
      <c r="S53" s="159">
        <f t="shared" si="6"/>
        <v>394800</v>
      </c>
      <c r="T53" s="167">
        <f>T58+T60+T61+T63+T64+T66+T67</f>
        <v>34800</v>
      </c>
      <c r="U53" s="167">
        <f>U69+U70+U73</f>
        <v>360000</v>
      </c>
      <c r="V53" s="102">
        <f t="shared" si="7"/>
        <v>408000</v>
      </c>
      <c r="W53" s="167">
        <f>W58+W60+W61+W63+W64+W66+W67</f>
        <v>38000</v>
      </c>
      <c r="X53" s="167">
        <f>X69+X70+X73</f>
        <v>370000</v>
      </c>
    </row>
    <row r="54" spans="1:24" ht="19.5" customHeight="1">
      <c r="A54" s="19"/>
      <c r="B54" s="21"/>
      <c r="C54" s="21"/>
      <c r="D54" s="51"/>
      <c r="E54" s="52" t="s">
        <v>5</v>
      </c>
      <c r="F54" s="51"/>
      <c r="G54" s="165"/>
      <c r="H54" s="159"/>
      <c r="I54" s="159"/>
      <c r="J54" s="165"/>
      <c r="K54" s="159"/>
      <c r="L54" s="159"/>
      <c r="M54" s="159"/>
      <c r="N54" s="159"/>
      <c r="O54" s="159"/>
      <c r="P54" s="159"/>
      <c r="Q54" s="159"/>
      <c r="R54" s="159"/>
      <c r="S54" s="159"/>
      <c r="T54" s="102"/>
      <c r="U54" s="102"/>
      <c r="V54" s="102"/>
      <c r="W54" s="102"/>
      <c r="X54" s="102"/>
    </row>
    <row r="55" spans="1:24" ht="49.5" customHeight="1">
      <c r="A55" s="19"/>
      <c r="B55" s="21"/>
      <c r="C55" s="21"/>
      <c r="D55" s="51"/>
      <c r="E55" s="57" t="s">
        <v>598</v>
      </c>
      <c r="F55" s="58"/>
      <c r="G55" s="165"/>
      <c r="H55" s="158"/>
      <c r="I55" s="158"/>
      <c r="J55" s="165"/>
      <c r="K55" s="158"/>
      <c r="L55" s="158"/>
      <c r="M55" s="159"/>
      <c r="N55" s="159"/>
      <c r="O55" s="159"/>
      <c r="P55" s="159"/>
      <c r="Q55" s="159"/>
      <c r="R55" s="159"/>
      <c r="S55" s="159"/>
      <c r="T55" s="102"/>
      <c r="U55" s="102"/>
      <c r="V55" s="102"/>
      <c r="W55" s="102"/>
      <c r="X55" s="102"/>
    </row>
    <row r="56" spans="1:24" s="6" customFormat="1" ht="21" customHeight="1">
      <c r="A56" s="9"/>
      <c r="B56" s="10"/>
      <c r="C56" s="10"/>
      <c r="D56" s="41"/>
      <c r="E56" s="55" t="s">
        <v>503</v>
      </c>
      <c r="F56" s="11" t="s">
        <v>504</v>
      </c>
      <c r="G56" s="165"/>
      <c r="H56" s="159"/>
      <c r="I56" s="159"/>
      <c r="J56" s="165"/>
      <c r="K56" s="159"/>
      <c r="L56" s="159"/>
      <c r="M56" s="159"/>
      <c r="N56" s="159"/>
      <c r="O56" s="159"/>
      <c r="P56" s="159"/>
      <c r="Q56" s="159"/>
      <c r="R56" s="159"/>
      <c r="S56" s="159"/>
      <c r="T56" s="102"/>
      <c r="U56" s="102"/>
      <c r="V56" s="102"/>
      <c r="W56" s="102"/>
      <c r="X56" s="102"/>
    </row>
    <row r="57" spans="1:24" ht="36.75" customHeight="1">
      <c r="A57" s="19"/>
      <c r="B57" s="21"/>
      <c r="C57" s="21"/>
      <c r="D57" s="51"/>
      <c r="E57" s="57" t="s">
        <v>599</v>
      </c>
      <c r="F57" s="58"/>
      <c r="G57" s="165"/>
      <c r="H57" s="158"/>
      <c r="I57" s="158"/>
      <c r="J57" s="165"/>
      <c r="K57" s="158"/>
      <c r="L57" s="158"/>
      <c r="M57" s="159"/>
      <c r="N57" s="159"/>
      <c r="O57" s="159"/>
      <c r="P57" s="159"/>
      <c r="Q57" s="159"/>
      <c r="R57" s="159"/>
      <c r="S57" s="159"/>
      <c r="T57" s="102"/>
      <c r="U57" s="102"/>
      <c r="V57" s="102"/>
      <c r="W57" s="102"/>
      <c r="X57" s="102"/>
    </row>
    <row r="58" spans="1:24" s="6" customFormat="1" ht="15.75" customHeight="1">
      <c r="A58" s="9"/>
      <c r="B58" s="10"/>
      <c r="C58" s="10"/>
      <c r="D58" s="41"/>
      <c r="E58" s="109" t="s">
        <v>636</v>
      </c>
      <c r="F58" s="11">
        <v>4115</v>
      </c>
      <c r="G58" s="165">
        <f t="shared" si="0"/>
        <v>2686.8</v>
      </c>
      <c r="H58" s="159">
        <v>2686.8</v>
      </c>
      <c r="I58" s="159"/>
      <c r="J58" s="165">
        <f t="shared" si="1"/>
        <v>5000</v>
      </c>
      <c r="K58" s="159">
        <v>5000</v>
      </c>
      <c r="L58" s="159"/>
      <c r="M58" s="159">
        <f t="shared" si="2"/>
        <v>3000</v>
      </c>
      <c r="N58" s="159">
        <v>3000</v>
      </c>
      <c r="O58" s="159"/>
      <c r="P58" s="159">
        <f t="shared" si="3"/>
        <v>-2000</v>
      </c>
      <c r="Q58" s="159">
        <f t="shared" si="4"/>
        <v>-2000</v>
      </c>
      <c r="R58" s="159">
        <f t="shared" si="5"/>
        <v>0</v>
      </c>
      <c r="S58" s="159">
        <f t="shared" si="6"/>
        <v>4000</v>
      </c>
      <c r="T58" s="102">
        <v>4000</v>
      </c>
      <c r="U58" s="102"/>
      <c r="V58" s="102">
        <f t="shared" si="7"/>
        <v>3000</v>
      </c>
      <c r="W58" s="102">
        <v>3000</v>
      </c>
      <c r="X58" s="102"/>
    </row>
    <row r="59" spans="1:24" s="6" customFormat="1" ht="15.75" customHeight="1">
      <c r="A59" s="9"/>
      <c r="B59" s="10"/>
      <c r="C59" s="10"/>
      <c r="D59" s="41"/>
      <c r="E59" s="109" t="s">
        <v>652</v>
      </c>
      <c r="F59" s="11">
        <v>4212</v>
      </c>
      <c r="G59" s="165">
        <f t="shared" si="0"/>
        <v>0</v>
      </c>
      <c r="H59" s="159"/>
      <c r="I59" s="159"/>
      <c r="J59" s="165">
        <f t="shared" si="1"/>
        <v>233.8</v>
      </c>
      <c r="K59" s="159">
        <v>233.8</v>
      </c>
      <c r="L59" s="159"/>
      <c r="M59" s="159">
        <f t="shared" si="2"/>
        <v>0</v>
      </c>
      <c r="N59" s="159"/>
      <c r="O59" s="159"/>
      <c r="P59" s="159">
        <f t="shared" si="3"/>
        <v>-233.8</v>
      </c>
      <c r="Q59" s="159">
        <f t="shared" si="4"/>
        <v>-233.8</v>
      </c>
      <c r="R59" s="159">
        <f t="shared" si="5"/>
        <v>0</v>
      </c>
      <c r="S59" s="159">
        <f t="shared" si="6"/>
        <v>0</v>
      </c>
      <c r="T59" s="102"/>
      <c r="U59" s="102"/>
      <c r="V59" s="102">
        <f t="shared" si="7"/>
        <v>0</v>
      </c>
      <c r="W59" s="102"/>
      <c r="X59" s="102"/>
    </row>
    <row r="60" spans="1:24" s="6" customFormat="1" ht="15.75" customHeight="1">
      <c r="A60" s="9"/>
      <c r="B60" s="10"/>
      <c r="C60" s="10"/>
      <c r="D60" s="41"/>
      <c r="E60" s="109" t="s">
        <v>657</v>
      </c>
      <c r="F60" s="11">
        <v>4221</v>
      </c>
      <c r="G60" s="165">
        <f t="shared" si="0"/>
        <v>151</v>
      </c>
      <c r="H60" s="159">
        <v>151</v>
      </c>
      <c r="I60" s="159"/>
      <c r="J60" s="165">
        <f t="shared" si="1"/>
        <v>1300</v>
      </c>
      <c r="K60" s="159">
        <v>1300</v>
      </c>
      <c r="L60" s="159"/>
      <c r="M60" s="159">
        <f t="shared" si="2"/>
        <v>1400</v>
      </c>
      <c r="N60" s="159">
        <v>1400</v>
      </c>
      <c r="O60" s="159"/>
      <c r="P60" s="159">
        <f t="shared" si="3"/>
        <v>100</v>
      </c>
      <c r="Q60" s="159">
        <f t="shared" si="4"/>
        <v>100</v>
      </c>
      <c r="R60" s="159">
        <f t="shared" si="5"/>
        <v>0</v>
      </c>
      <c r="S60" s="159">
        <f t="shared" si="6"/>
        <v>1500</v>
      </c>
      <c r="T60" s="102">
        <v>1500</v>
      </c>
      <c r="U60" s="102"/>
      <c r="V60" s="102">
        <f t="shared" si="7"/>
        <v>1630</v>
      </c>
      <c r="W60" s="102">
        <v>1630</v>
      </c>
      <c r="X60" s="102"/>
    </row>
    <row r="61" spans="1:24" s="6" customFormat="1" ht="15.75" customHeight="1">
      <c r="A61" s="9"/>
      <c r="B61" s="10"/>
      <c r="C61" s="10"/>
      <c r="D61" s="41"/>
      <c r="E61" s="109" t="s">
        <v>653</v>
      </c>
      <c r="F61" s="11">
        <v>4239</v>
      </c>
      <c r="G61" s="165">
        <f t="shared" si="0"/>
        <v>6380.2</v>
      </c>
      <c r="H61" s="159">
        <v>6380.2</v>
      </c>
      <c r="I61" s="159"/>
      <c r="J61" s="165">
        <f t="shared" si="1"/>
        <v>8766.2</v>
      </c>
      <c r="K61" s="159">
        <v>8766.2</v>
      </c>
      <c r="L61" s="159"/>
      <c r="M61" s="159">
        <f t="shared" si="2"/>
        <v>9000</v>
      </c>
      <c r="N61" s="159">
        <v>9000</v>
      </c>
      <c r="O61" s="159"/>
      <c r="P61" s="159">
        <f t="shared" si="3"/>
        <v>233.79999999999927</v>
      </c>
      <c r="Q61" s="159">
        <f t="shared" si="4"/>
        <v>233.79999999999927</v>
      </c>
      <c r="R61" s="159">
        <f t="shared" si="5"/>
        <v>0</v>
      </c>
      <c r="S61" s="159">
        <f t="shared" si="6"/>
        <v>10000</v>
      </c>
      <c r="T61" s="102">
        <v>10000</v>
      </c>
      <c r="U61" s="102"/>
      <c r="V61" s="102">
        <f t="shared" si="7"/>
        <v>13000</v>
      </c>
      <c r="W61" s="102">
        <v>13000</v>
      </c>
      <c r="X61" s="102"/>
    </row>
    <row r="62" spans="1:24" s="6" customFormat="1" ht="15.75" customHeight="1">
      <c r="A62" s="9"/>
      <c r="B62" s="10"/>
      <c r="C62" s="10"/>
      <c r="D62" s="41"/>
      <c r="E62" s="109"/>
      <c r="F62" s="11">
        <v>4251</v>
      </c>
      <c r="G62" s="165">
        <f t="shared" si="0"/>
        <v>945</v>
      </c>
      <c r="H62" s="159">
        <v>945</v>
      </c>
      <c r="I62" s="159"/>
      <c r="J62" s="165"/>
      <c r="K62" s="159"/>
      <c r="L62" s="159"/>
      <c r="M62" s="159">
        <f t="shared" si="2"/>
        <v>0</v>
      </c>
      <c r="N62" s="159"/>
      <c r="O62" s="159"/>
      <c r="P62" s="159">
        <f t="shared" si="3"/>
        <v>0</v>
      </c>
      <c r="Q62" s="159">
        <f t="shared" si="4"/>
        <v>0</v>
      </c>
      <c r="R62" s="159">
        <f t="shared" si="5"/>
        <v>0</v>
      </c>
      <c r="S62" s="159">
        <f t="shared" si="6"/>
        <v>0</v>
      </c>
      <c r="T62" s="102"/>
      <c r="U62" s="102"/>
      <c r="V62" s="102">
        <f t="shared" si="7"/>
        <v>0</v>
      </c>
      <c r="W62" s="102"/>
      <c r="X62" s="102"/>
    </row>
    <row r="63" spans="1:24" s="6" customFormat="1" ht="15.75" customHeight="1">
      <c r="A63" s="9"/>
      <c r="B63" s="10"/>
      <c r="C63" s="10"/>
      <c r="D63" s="41"/>
      <c r="E63" s="109" t="s">
        <v>654</v>
      </c>
      <c r="F63" s="11">
        <v>4269</v>
      </c>
      <c r="G63" s="165">
        <f t="shared" si="0"/>
        <v>1188.185</v>
      </c>
      <c r="H63" s="159">
        <v>1188.185</v>
      </c>
      <c r="I63" s="159"/>
      <c r="J63" s="165">
        <f t="shared" si="1"/>
        <v>1500</v>
      </c>
      <c r="K63" s="159">
        <v>1500</v>
      </c>
      <c r="L63" s="159"/>
      <c r="M63" s="159">
        <f t="shared" si="2"/>
        <v>1600</v>
      </c>
      <c r="N63" s="159">
        <v>1600</v>
      </c>
      <c r="O63" s="159"/>
      <c r="P63" s="159">
        <f t="shared" si="3"/>
        <v>100</v>
      </c>
      <c r="Q63" s="159">
        <f t="shared" si="4"/>
        <v>100</v>
      </c>
      <c r="R63" s="159">
        <f t="shared" si="5"/>
        <v>0</v>
      </c>
      <c r="S63" s="159">
        <f t="shared" si="6"/>
        <v>2500</v>
      </c>
      <c r="T63" s="102">
        <v>2500</v>
      </c>
      <c r="U63" s="102"/>
      <c r="V63" s="102">
        <f t="shared" si="7"/>
        <v>2500</v>
      </c>
      <c r="W63" s="102">
        <v>2500</v>
      </c>
      <c r="X63" s="102"/>
    </row>
    <row r="64" spans="1:24" s="6" customFormat="1" ht="30" customHeight="1">
      <c r="A64" s="9"/>
      <c r="B64" s="10"/>
      <c r="C64" s="10"/>
      <c r="D64" s="41"/>
      <c r="E64" s="109" t="s">
        <v>655</v>
      </c>
      <c r="F64" s="11">
        <v>4637</v>
      </c>
      <c r="G64" s="165">
        <f t="shared" si="0"/>
        <v>2690</v>
      </c>
      <c r="H64" s="159">
        <v>2690</v>
      </c>
      <c r="I64" s="159"/>
      <c r="J64" s="165">
        <f t="shared" si="1"/>
        <v>3000</v>
      </c>
      <c r="K64" s="159">
        <v>3000</v>
      </c>
      <c r="L64" s="159"/>
      <c r="M64" s="159">
        <f t="shared" si="2"/>
        <v>5000</v>
      </c>
      <c r="N64" s="159">
        <v>5000</v>
      </c>
      <c r="O64" s="159"/>
      <c r="P64" s="159">
        <f t="shared" si="3"/>
        <v>2000</v>
      </c>
      <c r="Q64" s="159">
        <f t="shared" si="4"/>
        <v>2000</v>
      </c>
      <c r="R64" s="159">
        <f t="shared" si="5"/>
        <v>0</v>
      </c>
      <c r="S64" s="159">
        <f t="shared" si="6"/>
        <v>2800</v>
      </c>
      <c r="T64" s="102">
        <v>2800</v>
      </c>
      <c r="U64" s="102"/>
      <c r="V64" s="102">
        <f t="shared" si="7"/>
        <v>3370</v>
      </c>
      <c r="W64" s="102">
        <v>3370</v>
      </c>
      <c r="X64" s="102"/>
    </row>
    <row r="65" spans="1:24" s="6" customFormat="1" ht="30" customHeight="1">
      <c r="A65" s="9"/>
      <c r="B65" s="10"/>
      <c r="C65" s="10"/>
      <c r="D65" s="41"/>
      <c r="E65" s="109"/>
      <c r="F65" s="11">
        <v>4657</v>
      </c>
      <c r="G65" s="165">
        <f t="shared" si="0"/>
        <v>200</v>
      </c>
      <c r="H65" s="159">
        <v>200</v>
      </c>
      <c r="I65" s="159"/>
      <c r="J65" s="165"/>
      <c r="K65" s="159"/>
      <c r="L65" s="159"/>
      <c r="M65" s="159"/>
      <c r="N65" s="159"/>
      <c r="O65" s="159"/>
      <c r="P65" s="159"/>
      <c r="Q65" s="159"/>
      <c r="R65" s="159"/>
      <c r="S65" s="159"/>
      <c r="T65" s="102"/>
      <c r="U65" s="102"/>
      <c r="V65" s="102"/>
      <c r="W65" s="102"/>
      <c r="X65" s="102"/>
    </row>
    <row r="66" spans="1:24" s="6" customFormat="1" ht="30" customHeight="1">
      <c r="A66" s="9"/>
      <c r="B66" s="10"/>
      <c r="C66" s="10"/>
      <c r="D66" s="41"/>
      <c r="E66" s="109" t="s">
        <v>656</v>
      </c>
      <c r="F66" s="11">
        <v>4819</v>
      </c>
      <c r="G66" s="165">
        <f t="shared" si="0"/>
        <v>230</v>
      </c>
      <c r="H66" s="159">
        <v>230</v>
      </c>
      <c r="I66" s="159"/>
      <c r="J66" s="165">
        <f t="shared" si="1"/>
        <v>1000</v>
      </c>
      <c r="K66" s="159">
        <v>1000</v>
      </c>
      <c r="L66" s="159"/>
      <c r="M66" s="159">
        <f t="shared" si="2"/>
        <v>1000</v>
      </c>
      <c r="N66" s="159">
        <v>1000</v>
      </c>
      <c r="O66" s="159"/>
      <c r="P66" s="159">
        <f t="shared" si="3"/>
        <v>0</v>
      </c>
      <c r="Q66" s="159">
        <f t="shared" si="4"/>
        <v>0</v>
      </c>
      <c r="R66" s="159">
        <f t="shared" si="5"/>
        <v>0</v>
      </c>
      <c r="S66" s="159">
        <f t="shared" si="6"/>
        <v>1000</v>
      </c>
      <c r="T66" s="102">
        <v>1000</v>
      </c>
      <c r="U66" s="102"/>
      <c r="V66" s="102">
        <f t="shared" si="7"/>
        <v>1500</v>
      </c>
      <c r="W66" s="102">
        <v>1500</v>
      </c>
      <c r="X66" s="102"/>
    </row>
    <row r="67" spans="1:24" s="6" customFormat="1" ht="15.75" customHeight="1">
      <c r="A67" s="9"/>
      <c r="B67" s="10"/>
      <c r="C67" s="10"/>
      <c r="D67" s="41"/>
      <c r="E67" s="55" t="s">
        <v>503</v>
      </c>
      <c r="F67" s="11" t="s">
        <v>504</v>
      </c>
      <c r="G67" s="165">
        <f t="shared" si="0"/>
        <v>6037</v>
      </c>
      <c r="H67" s="159">
        <v>6037</v>
      </c>
      <c r="I67" s="159"/>
      <c r="J67" s="165">
        <f t="shared" si="1"/>
        <v>11000</v>
      </c>
      <c r="K67" s="159">
        <v>11000</v>
      </c>
      <c r="L67" s="159"/>
      <c r="M67" s="159">
        <f t="shared" si="2"/>
        <v>11000</v>
      </c>
      <c r="N67" s="159">
        <v>11000</v>
      </c>
      <c r="O67" s="159"/>
      <c r="P67" s="159">
        <f t="shared" si="3"/>
        <v>0</v>
      </c>
      <c r="Q67" s="159">
        <f t="shared" si="4"/>
        <v>0</v>
      </c>
      <c r="R67" s="159">
        <f t="shared" si="5"/>
        <v>0</v>
      </c>
      <c r="S67" s="159">
        <f t="shared" si="6"/>
        <v>13000</v>
      </c>
      <c r="T67" s="102">
        <v>13000</v>
      </c>
      <c r="U67" s="102"/>
      <c r="V67" s="102">
        <f t="shared" si="7"/>
        <v>13000</v>
      </c>
      <c r="W67" s="102">
        <v>13000</v>
      </c>
      <c r="X67" s="102"/>
    </row>
    <row r="68" spans="1:24" s="6" customFormat="1" ht="15.75" customHeight="1">
      <c r="A68" s="9"/>
      <c r="B68" s="10"/>
      <c r="C68" s="10"/>
      <c r="D68" s="41"/>
      <c r="E68" s="55" t="s">
        <v>524</v>
      </c>
      <c r="F68" s="11">
        <v>5112</v>
      </c>
      <c r="G68" s="165">
        <f aca="true" t="shared" si="8" ref="G68:G130">H68+I68</f>
        <v>0</v>
      </c>
      <c r="H68" s="159"/>
      <c r="I68" s="159"/>
      <c r="J68" s="165">
        <f t="shared" si="1"/>
        <v>19000</v>
      </c>
      <c r="K68" s="159"/>
      <c r="L68" s="159">
        <v>19000</v>
      </c>
      <c r="M68" s="159">
        <f t="shared" si="2"/>
        <v>0</v>
      </c>
      <c r="N68" s="159"/>
      <c r="O68" s="159"/>
      <c r="P68" s="159">
        <f t="shared" si="3"/>
        <v>-19000</v>
      </c>
      <c r="Q68" s="159">
        <f t="shared" si="4"/>
        <v>0</v>
      </c>
      <c r="R68" s="159">
        <f t="shared" si="5"/>
        <v>-19000</v>
      </c>
      <c r="S68" s="159">
        <f t="shared" si="6"/>
        <v>0</v>
      </c>
      <c r="T68" s="102"/>
      <c r="U68" s="102"/>
      <c r="V68" s="102">
        <f t="shared" si="7"/>
        <v>0</v>
      </c>
      <c r="W68" s="102"/>
      <c r="X68" s="102"/>
    </row>
    <row r="69" spans="1:24" s="6" customFormat="1" ht="15.75" customHeight="1">
      <c r="A69" s="9"/>
      <c r="B69" s="10"/>
      <c r="C69" s="10"/>
      <c r="D69" s="41"/>
      <c r="E69" s="55" t="s">
        <v>526</v>
      </c>
      <c r="F69" s="11">
        <v>5113</v>
      </c>
      <c r="G69" s="165">
        <f t="shared" si="8"/>
        <v>0</v>
      </c>
      <c r="H69" s="159"/>
      <c r="I69" s="159"/>
      <c r="J69" s="165">
        <f t="shared" si="1"/>
        <v>208000</v>
      </c>
      <c r="K69" s="159"/>
      <c r="L69" s="159">
        <v>208000</v>
      </c>
      <c r="M69" s="159">
        <f t="shared" si="2"/>
        <v>350000</v>
      </c>
      <c r="N69" s="159"/>
      <c r="O69" s="159">
        <v>350000</v>
      </c>
      <c r="P69" s="159">
        <f t="shared" si="3"/>
        <v>142000</v>
      </c>
      <c r="Q69" s="159">
        <f t="shared" si="4"/>
        <v>0</v>
      </c>
      <c r="R69" s="159">
        <f t="shared" si="5"/>
        <v>142000</v>
      </c>
      <c r="S69" s="159">
        <f t="shared" si="6"/>
        <v>280000</v>
      </c>
      <c r="T69" s="102"/>
      <c r="U69" s="102">
        <v>280000</v>
      </c>
      <c r="V69" s="102">
        <f t="shared" si="7"/>
        <v>280000</v>
      </c>
      <c r="W69" s="102"/>
      <c r="X69" s="102">
        <v>280000</v>
      </c>
    </row>
    <row r="70" spans="1:24" s="6" customFormat="1" ht="15.75" customHeight="1">
      <c r="A70" s="9"/>
      <c r="B70" s="10"/>
      <c r="C70" s="10"/>
      <c r="D70" s="41"/>
      <c r="E70" s="55" t="s">
        <v>672</v>
      </c>
      <c r="F70" s="11">
        <v>5122</v>
      </c>
      <c r="G70" s="165">
        <f t="shared" si="8"/>
        <v>46925.237</v>
      </c>
      <c r="H70" s="159"/>
      <c r="I70" s="159">
        <v>46925.237</v>
      </c>
      <c r="J70" s="165">
        <f t="shared" si="1"/>
        <v>66000</v>
      </c>
      <c r="K70" s="159"/>
      <c r="L70" s="159">
        <v>66000</v>
      </c>
      <c r="M70" s="159">
        <f t="shared" si="2"/>
        <v>30000</v>
      </c>
      <c r="N70" s="159"/>
      <c r="O70" s="159">
        <v>30000</v>
      </c>
      <c r="P70" s="159">
        <f t="shared" si="3"/>
        <v>-36000</v>
      </c>
      <c r="Q70" s="159">
        <f t="shared" si="4"/>
        <v>0</v>
      </c>
      <c r="R70" s="159">
        <f t="shared" si="5"/>
        <v>-36000</v>
      </c>
      <c r="S70" s="159">
        <f t="shared" si="6"/>
        <v>40000</v>
      </c>
      <c r="T70" s="102"/>
      <c r="U70" s="102">
        <v>40000</v>
      </c>
      <c r="V70" s="102">
        <f t="shared" si="7"/>
        <v>40000</v>
      </c>
      <c r="W70" s="102"/>
      <c r="X70" s="102">
        <v>40000</v>
      </c>
    </row>
    <row r="71" spans="1:24" s="6" customFormat="1" ht="15.75" customHeight="1">
      <c r="A71" s="9"/>
      <c r="B71" s="10"/>
      <c r="C71" s="10"/>
      <c r="D71" s="41"/>
      <c r="E71" s="52" t="s">
        <v>662</v>
      </c>
      <c r="F71" s="11">
        <v>5129</v>
      </c>
      <c r="G71" s="165">
        <f t="shared" si="8"/>
        <v>0</v>
      </c>
      <c r="H71" s="159"/>
      <c r="I71" s="159"/>
      <c r="J71" s="165">
        <f t="shared" si="1"/>
        <v>5510</v>
      </c>
      <c r="K71" s="159"/>
      <c r="L71" s="159">
        <v>5510</v>
      </c>
      <c r="M71" s="159">
        <f t="shared" si="2"/>
        <v>0</v>
      </c>
      <c r="N71" s="159"/>
      <c r="O71" s="159"/>
      <c r="P71" s="159">
        <f t="shared" si="3"/>
        <v>-5510</v>
      </c>
      <c r="Q71" s="159">
        <f t="shared" si="4"/>
        <v>0</v>
      </c>
      <c r="R71" s="159">
        <f t="shared" si="5"/>
        <v>-5510</v>
      </c>
      <c r="S71" s="159">
        <f t="shared" si="6"/>
        <v>0</v>
      </c>
      <c r="T71" s="102"/>
      <c r="U71" s="102"/>
      <c r="V71" s="102">
        <f t="shared" si="7"/>
        <v>0</v>
      </c>
      <c r="W71" s="102"/>
      <c r="X71" s="102"/>
    </row>
    <row r="72" spans="1:24" s="6" customFormat="1" ht="15.75" customHeight="1">
      <c r="A72" s="9"/>
      <c r="B72" s="10"/>
      <c r="C72" s="10"/>
      <c r="D72" s="41"/>
      <c r="E72" s="55"/>
      <c r="F72" s="11">
        <v>5132</v>
      </c>
      <c r="G72" s="165">
        <f t="shared" si="8"/>
        <v>0</v>
      </c>
      <c r="H72" s="159"/>
      <c r="I72" s="159"/>
      <c r="J72" s="165">
        <f t="shared" si="1"/>
        <v>2300</v>
      </c>
      <c r="K72" s="159"/>
      <c r="L72" s="159">
        <v>2300</v>
      </c>
      <c r="M72" s="159">
        <f t="shared" si="2"/>
        <v>0</v>
      </c>
      <c r="N72" s="159"/>
      <c r="O72" s="159"/>
      <c r="P72" s="159">
        <f t="shared" si="3"/>
        <v>-2300</v>
      </c>
      <c r="Q72" s="159">
        <f t="shared" si="4"/>
        <v>0</v>
      </c>
      <c r="R72" s="159">
        <f t="shared" si="5"/>
        <v>-2300</v>
      </c>
      <c r="S72" s="159">
        <f t="shared" si="6"/>
        <v>0</v>
      </c>
      <c r="T72" s="102"/>
      <c r="U72" s="102"/>
      <c r="V72" s="102">
        <f t="shared" si="7"/>
        <v>0</v>
      </c>
      <c r="W72" s="102"/>
      <c r="X72" s="102"/>
    </row>
    <row r="73" spans="1:24" s="6" customFormat="1" ht="15.75" customHeight="1">
      <c r="A73" s="9"/>
      <c r="B73" s="10"/>
      <c r="C73" s="10"/>
      <c r="D73" s="41"/>
      <c r="E73" s="52" t="s">
        <v>541</v>
      </c>
      <c r="F73" s="11">
        <v>5134</v>
      </c>
      <c r="G73" s="165">
        <f t="shared" si="8"/>
        <v>11786.6</v>
      </c>
      <c r="H73" s="159"/>
      <c r="I73" s="159">
        <v>11786.6</v>
      </c>
      <c r="J73" s="165">
        <f t="shared" si="1"/>
        <v>35500</v>
      </c>
      <c r="K73" s="159"/>
      <c r="L73" s="159">
        <v>35500</v>
      </c>
      <c r="M73" s="159">
        <f t="shared" si="2"/>
        <v>30000</v>
      </c>
      <c r="N73" s="159"/>
      <c r="O73" s="159">
        <v>30000</v>
      </c>
      <c r="P73" s="159">
        <f t="shared" si="3"/>
        <v>-5500</v>
      </c>
      <c r="Q73" s="159">
        <f t="shared" si="4"/>
        <v>0</v>
      </c>
      <c r="R73" s="159">
        <f t="shared" si="5"/>
        <v>-5500</v>
      </c>
      <c r="S73" s="159">
        <f t="shared" si="6"/>
        <v>40000</v>
      </c>
      <c r="T73" s="102"/>
      <c r="U73" s="102">
        <v>40000</v>
      </c>
      <c r="V73" s="102">
        <f t="shared" si="7"/>
        <v>50000</v>
      </c>
      <c r="W73" s="102"/>
      <c r="X73" s="102">
        <v>50000</v>
      </c>
    </row>
    <row r="74" spans="1:24" s="6" customFormat="1" ht="25.5" customHeight="1">
      <c r="A74" s="14">
        <v>2300</v>
      </c>
      <c r="B74" s="11">
        <v>3</v>
      </c>
      <c r="C74" s="11" t="s">
        <v>197</v>
      </c>
      <c r="D74" s="11" t="s">
        <v>197</v>
      </c>
      <c r="E74" s="152" t="s">
        <v>658</v>
      </c>
      <c r="F74" s="50"/>
      <c r="G74" s="165">
        <f t="shared" si="8"/>
        <v>400</v>
      </c>
      <c r="H74" s="165">
        <f>H76+H77</f>
        <v>400</v>
      </c>
      <c r="I74" s="165"/>
      <c r="J74" s="165">
        <f t="shared" si="1"/>
        <v>21000</v>
      </c>
      <c r="K74" s="161">
        <f>K76+K77</f>
        <v>21000</v>
      </c>
      <c r="L74" s="165"/>
      <c r="M74" s="159">
        <f t="shared" si="2"/>
        <v>16000</v>
      </c>
      <c r="N74" s="158">
        <f>N76+N80</f>
        <v>16000</v>
      </c>
      <c r="O74" s="159"/>
      <c r="P74" s="159">
        <f t="shared" si="3"/>
        <v>-5000</v>
      </c>
      <c r="Q74" s="159">
        <f t="shared" si="4"/>
        <v>-5000</v>
      </c>
      <c r="R74" s="159">
        <f t="shared" si="5"/>
        <v>0</v>
      </c>
      <c r="S74" s="159">
        <f t="shared" si="6"/>
        <v>21500</v>
      </c>
      <c r="T74" s="167">
        <f>T76+T77</f>
        <v>21500</v>
      </c>
      <c r="U74" s="102"/>
      <c r="V74" s="102">
        <f t="shared" si="7"/>
        <v>21500</v>
      </c>
      <c r="W74" s="166">
        <f>W76+W77</f>
        <v>21500</v>
      </c>
      <c r="X74" s="102"/>
    </row>
    <row r="75" spans="1:24" s="6" customFormat="1" ht="19.5" customHeight="1">
      <c r="A75" s="9"/>
      <c r="B75" s="10"/>
      <c r="C75" s="10"/>
      <c r="D75" s="41"/>
      <c r="E75" s="55" t="s">
        <v>5</v>
      </c>
      <c r="F75" s="41"/>
      <c r="G75" s="165"/>
      <c r="H75" s="159"/>
      <c r="I75" s="159"/>
      <c r="J75" s="165"/>
      <c r="K75" s="159"/>
      <c r="L75" s="159"/>
      <c r="M75" s="159"/>
      <c r="N75" s="159"/>
      <c r="O75" s="159"/>
      <c r="P75" s="159"/>
      <c r="Q75" s="159"/>
      <c r="R75" s="159"/>
      <c r="S75" s="159"/>
      <c r="T75" s="102"/>
      <c r="U75" s="102"/>
      <c r="V75" s="102"/>
      <c r="W75" s="102"/>
      <c r="X75" s="102"/>
    </row>
    <row r="76" spans="1:24" s="6" customFormat="1" ht="19.5" customHeight="1">
      <c r="A76" s="9">
        <v>2320</v>
      </c>
      <c r="B76" s="11">
        <v>3</v>
      </c>
      <c r="C76" s="11">
        <v>2</v>
      </c>
      <c r="D76" s="11" t="s">
        <v>197</v>
      </c>
      <c r="E76" s="55" t="s">
        <v>673</v>
      </c>
      <c r="F76" s="84">
        <v>4841</v>
      </c>
      <c r="G76" s="165">
        <f t="shared" si="8"/>
        <v>0</v>
      </c>
      <c r="H76" s="159"/>
      <c r="I76" s="159"/>
      <c r="J76" s="165">
        <f t="shared" si="1"/>
        <v>20000</v>
      </c>
      <c r="K76" s="159">
        <v>20000</v>
      </c>
      <c r="L76" s="159"/>
      <c r="M76" s="159">
        <f aca="true" t="shared" si="9" ref="M76:M138">N76+O76</f>
        <v>15000</v>
      </c>
      <c r="N76" s="163">
        <v>15000</v>
      </c>
      <c r="O76" s="159"/>
      <c r="P76" s="159">
        <f aca="true" t="shared" si="10" ref="P76:P138">Q76+R76</f>
        <v>-5000</v>
      </c>
      <c r="Q76" s="159">
        <f aca="true" t="shared" si="11" ref="Q76:Q138">N76-K76</f>
        <v>-5000</v>
      </c>
      <c r="R76" s="159">
        <f aca="true" t="shared" si="12" ref="R76:R138">O76-L76</f>
        <v>0</v>
      </c>
      <c r="S76" s="159">
        <f aca="true" t="shared" si="13" ref="S76:S138">T76+U76</f>
        <v>20000</v>
      </c>
      <c r="T76" s="102">
        <v>20000</v>
      </c>
      <c r="U76" s="102"/>
      <c r="V76" s="102">
        <f aca="true" t="shared" si="14" ref="V76:V138">W76+X76</f>
        <v>20000</v>
      </c>
      <c r="W76" s="102">
        <v>20000</v>
      </c>
      <c r="X76" s="102"/>
    </row>
    <row r="77" spans="1:24" s="6" customFormat="1" ht="27.75" customHeight="1">
      <c r="A77" s="14">
        <v>2330</v>
      </c>
      <c r="B77" s="11">
        <v>3</v>
      </c>
      <c r="C77" s="11">
        <v>3</v>
      </c>
      <c r="D77" s="11" t="s">
        <v>197</v>
      </c>
      <c r="E77" s="53" t="s">
        <v>659</v>
      </c>
      <c r="F77" s="54"/>
      <c r="G77" s="165">
        <f t="shared" si="8"/>
        <v>400</v>
      </c>
      <c r="H77" s="161">
        <f>H80</f>
        <v>400</v>
      </c>
      <c r="I77" s="161"/>
      <c r="J77" s="165">
        <f aca="true" t="shared" si="15" ref="J77:J143">K77+L77</f>
        <v>1000</v>
      </c>
      <c r="K77" s="161">
        <f>K80</f>
        <v>1000</v>
      </c>
      <c r="L77" s="161"/>
      <c r="M77" s="159">
        <f t="shared" si="9"/>
        <v>1000</v>
      </c>
      <c r="N77" s="163">
        <f>N80</f>
        <v>1000</v>
      </c>
      <c r="O77" s="159"/>
      <c r="P77" s="159">
        <f t="shared" si="10"/>
        <v>0</v>
      </c>
      <c r="Q77" s="159">
        <f t="shared" si="11"/>
        <v>0</v>
      </c>
      <c r="R77" s="159">
        <f t="shared" si="12"/>
        <v>0</v>
      </c>
      <c r="S77" s="159">
        <f t="shared" si="13"/>
        <v>1500</v>
      </c>
      <c r="T77" s="166">
        <f>T80</f>
        <v>1500</v>
      </c>
      <c r="U77" s="166"/>
      <c r="V77" s="102">
        <f t="shared" si="14"/>
        <v>1500</v>
      </c>
      <c r="W77" s="166">
        <f>W80</f>
        <v>1500</v>
      </c>
      <c r="X77" s="102"/>
    </row>
    <row r="78" spans="1:24" s="6" customFormat="1" ht="20.25" customHeight="1">
      <c r="A78" s="9"/>
      <c r="B78" s="10"/>
      <c r="C78" s="10"/>
      <c r="D78" s="41"/>
      <c r="E78" s="55" t="s">
        <v>202</v>
      </c>
      <c r="F78" s="41"/>
      <c r="G78" s="165"/>
      <c r="H78" s="159"/>
      <c r="I78" s="159"/>
      <c r="J78" s="165"/>
      <c r="K78" s="159"/>
      <c r="L78" s="159"/>
      <c r="M78" s="159"/>
      <c r="N78" s="159"/>
      <c r="O78" s="159"/>
      <c r="P78" s="159"/>
      <c r="Q78" s="159"/>
      <c r="R78" s="159"/>
      <c r="S78" s="159"/>
      <c r="T78" s="102"/>
      <c r="U78" s="102"/>
      <c r="V78" s="102"/>
      <c r="W78" s="102"/>
      <c r="X78" s="102"/>
    </row>
    <row r="79" spans="1:24" s="6" customFormat="1" ht="19.5" customHeight="1">
      <c r="A79" s="14">
        <v>2331</v>
      </c>
      <c r="B79" s="11">
        <v>3</v>
      </c>
      <c r="C79" s="11">
        <v>3</v>
      </c>
      <c r="D79" s="11" t="s">
        <v>200</v>
      </c>
      <c r="E79" s="55" t="s">
        <v>660</v>
      </c>
      <c r="F79" s="41"/>
      <c r="G79" s="165"/>
      <c r="H79" s="159"/>
      <c r="I79" s="159"/>
      <c r="J79" s="165"/>
      <c r="K79" s="159"/>
      <c r="L79" s="159"/>
      <c r="M79" s="159"/>
      <c r="N79" s="159"/>
      <c r="O79" s="159"/>
      <c r="P79" s="159"/>
      <c r="Q79" s="159"/>
      <c r="R79" s="159"/>
      <c r="S79" s="159"/>
      <c r="T79" s="102"/>
      <c r="U79" s="102"/>
      <c r="V79" s="102"/>
      <c r="W79" s="102"/>
      <c r="X79" s="102"/>
    </row>
    <row r="80" spans="1:24" s="6" customFormat="1" ht="20.25" customHeight="1">
      <c r="A80" s="9"/>
      <c r="B80" s="10"/>
      <c r="C80" s="10"/>
      <c r="D80" s="41"/>
      <c r="E80" s="109" t="s">
        <v>653</v>
      </c>
      <c r="F80" s="84">
        <v>4239</v>
      </c>
      <c r="G80" s="165">
        <f t="shared" si="8"/>
        <v>400</v>
      </c>
      <c r="H80" s="159">
        <v>400</v>
      </c>
      <c r="I80" s="159"/>
      <c r="J80" s="165">
        <f t="shared" si="15"/>
        <v>1000</v>
      </c>
      <c r="K80" s="159">
        <v>1000</v>
      </c>
      <c r="L80" s="159"/>
      <c r="M80" s="159">
        <f t="shared" si="9"/>
        <v>1000</v>
      </c>
      <c r="N80" s="159">
        <v>1000</v>
      </c>
      <c r="O80" s="159"/>
      <c r="P80" s="159">
        <f t="shared" si="10"/>
        <v>0</v>
      </c>
      <c r="Q80" s="159">
        <f t="shared" si="11"/>
        <v>0</v>
      </c>
      <c r="R80" s="159">
        <f t="shared" si="12"/>
        <v>0</v>
      </c>
      <c r="S80" s="159">
        <f t="shared" si="13"/>
        <v>1500</v>
      </c>
      <c r="T80" s="102">
        <v>1500</v>
      </c>
      <c r="U80" s="102"/>
      <c r="V80" s="102">
        <f t="shared" si="14"/>
        <v>1500</v>
      </c>
      <c r="W80" s="102">
        <v>1500</v>
      </c>
      <c r="X80" s="102"/>
    </row>
    <row r="81" spans="1:24" s="6" customFormat="1" ht="19.5" customHeight="1">
      <c r="A81" s="14" t="s">
        <v>230</v>
      </c>
      <c r="B81" s="11" t="s">
        <v>231</v>
      </c>
      <c r="C81" s="11" t="s">
        <v>197</v>
      </c>
      <c r="D81" s="11" t="s">
        <v>197</v>
      </c>
      <c r="E81" s="49" t="s">
        <v>232</v>
      </c>
      <c r="F81" s="50"/>
      <c r="G81" s="165">
        <f t="shared" si="8"/>
        <v>-498301.47</v>
      </c>
      <c r="H81" s="165">
        <f>H85+H94+H98</f>
        <v>6296</v>
      </c>
      <c r="I81" s="165">
        <f>I94+I98+I108</f>
        <v>-504597.47</v>
      </c>
      <c r="J81" s="165">
        <f t="shared" si="15"/>
        <v>-402320.1499999999</v>
      </c>
      <c r="K81" s="165">
        <f>K85</f>
        <v>6300</v>
      </c>
      <c r="L81" s="165">
        <f>L94+L98+L108</f>
        <v>-408620.1499999999</v>
      </c>
      <c r="M81" s="159">
        <f t="shared" si="9"/>
        <v>-1086000</v>
      </c>
      <c r="N81" s="158">
        <f>N85</f>
        <v>3000</v>
      </c>
      <c r="O81" s="158">
        <f>O94+O100+O108</f>
        <v>-1089000</v>
      </c>
      <c r="P81" s="159">
        <f t="shared" si="10"/>
        <v>-683679.8500000001</v>
      </c>
      <c r="Q81" s="159">
        <f t="shared" si="11"/>
        <v>-3300</v>
      </c>
      <c r="R81" s="159">
        <f t="shared" si="12"/>
        <v>-680379.8500000001</v>
      </c>
      <c r="S81" s="159">
        <f t="shared" si="13"/>
        <v>-259000</v>
      </c>
      <c r="T81" s="167">
        <f>T85</f>
        <v>4000</v>
      </c>
      <c r="U81" s="167">
        <f>U94+U98+U108</f>
        <v>-263000</v>
      </c>
      <c r="V81" s="102">
        <f t="shared" si="14"/>
        <v>-41000</v>
      </c>
      <c r="W81" s="167">
        <f>W85</f>
        <v>5000</v>
      </c>
      <c r="X81" s="167">
        <f>X94+X98+X108</f>
        <v>-46000</v>
      </c>
    </row>
    <row r="82" spans="1:24" ht="12.75" customHeight="1">
      <c r="A82" s="19"/>
      <c r="B82" s="21"/>
      <c r="C82" s="21"/>
      <c r="D82" s="51"/>
      <c r="E82" s="52" t="s">
        <v>5</v>
      </c>
      <c r="F82" s="51"/>
      <c r="G82" s="165"/>
      <c r="H82" s="159"/>
      <c r="I82" s="159"/>
      <c r="J82" s="165"/>
      <c r="K82" s="159"/>
      <c r="L82" s="159"/>
      <c r="M82" s="159"/>
      <c r="N82" s="162"/>
      <c r="O82" s="159"/>
      <c r="P82" s="159"/>
      <c r="Q82" s="159"/>
      <c r="R82" s="159"/>
      <c r="S82" s="159"/>
      <c r="T82" s="102"/>
      <c r="U82" s="102"/>
      <c r="V82" s="102"/>
      <c r="W82" s="102"/>
      <c r="X82" s="102"/>
    </row>
    <row r="83" spans="1:24" s="6" customFormat="1" ht="30.75" customHeight="1">
      <c r="A83" s="14" t="s">
        <v>233</v>
      </c>
      <c r="B83" s="11" t="s">
        <v>231</v>
      </c>
      <c r="C83" s="11" t="s">
        <v>200</v>
      </c>
      <c r="D83" s="11" t="s">
        <v>197</v>
      </c>
      <c r="E83" s="53" t="s">
        <v>234</v>
      </c>
      <c r="F83" s="54"/>
      <c r="G83" s="165"/>
      <c r="H83" s="161"/>
      <c r="I83" s="161"/>
      <c r="J83" s="165"/>
      <c r="K83" s="161"/>
      <c r="L83" s="161"/>
      <c r="M83" s="159"/>
      <c r="N83" s="159"/>
      <c r="O83" s="159"/>
      <c r="P83" s="159"/>
      <c r="Q83" s="159"/>
      <c r="R83" s="159"/>
      <c r="S83" s="159"/>
      <c r="T83" s="102"/>
      <c r="U83" s="102"/>
      <c r="V83" s="102"/>
      <c r="W83" s="102"/>
      <c r="X83" s="102"/>
    </row>
    <row r="84" spans="1:24" ht="12.75" customHeight="1">
      <c r="A84" s="19"/>
      <c r="B84" s="21"/>
      <c r="C84" s="21"/>
      <c r="D84" s="51"/>
      <c r="E84" s="52" t="s">
        <v>202</v>
      </c>
      <c r="F84" s="51"/>
      <c r="G84" s="165"/>
      <c r="H84" s="159"/>
      <c r="I84" s="159"/>
      <c r="J84" s="165"/>
      <c r="K84" s="159"/>
      <c r="L84" s="159"/>
      <c r="M84" s="159"/>
      <c r="N84" s="159"/>
      <c r="O84" s="159"/>
      <c r="P84" s="159"/>
      <c r="Q84" s="159"/>
      <c r="R84" s="159"/>
      <c r="S84" s="159"/>
      <c r="T84" s="102"/>
      <c r="U84" s="102"/>
      <c r="V84" s="102"/>
      <c r="W84" s="102"/>
      <c r="X84" s="102"/>
    </row>
    <row r="85" spans="1:24" s="6" customFormat="1" ht="30.75" customHeight="1">
      <c r="A85" s="14" t="s">
        <v>237</v>
      </c>
      <c r="B85" s="11" t="s">
        <v>231</v>
      </c>
      <c r="C85" s="11" t="s">
        <v>224</v>
      </c>
      <c r="D85" s="11" t="s">
        <v>197</v>
      </c>
      <c r="E85" s="53" t="s">
        <v>238</v>
      </c>
      <c r="F85" s="54"/>
      <c r="G85" s="165">
        <f t="shared" si="8"/>
        <v>4946</v>
      </c>
      <c r="H85" s="161">
        <f>H87</f>
        <v>4946</v>
      </c>
      <c r="I85" s="161"/>
      <c r="J85" s="165">
        <f t="shared" si="15"/>
        <v>6300</v>
      </c>
      <c r="K85" s="161">
        <f>K89+K90+K91</f>
        <v>6300</v>
      </c>
      <c r="L85" s="161"/>
      <c r="M85" s="159">
        <f t="shared" si="9"/>
        <v>3000</v>
      </c>
      <c r="N85" s="163">
        <f>N87</f>
        <v>3000</v>
      </c>
      <c r="O85" s="159"/>
      <c r="P85" s="159">
        <f t="shared" si="10"/>
        <v>-3300</v>
      </c>
      <c r="Q85" s="159">
        <f t="shared" si="11"/>
        <v>-3300</v>
      </c>
      <c r="R85" s="159">
        <f t="shared" si="12"/>
        <v>0</v>
      </c>
      <c r="S85" s="159">
        <f t="shared" si="13"/>
        <v>4000</v>
      </c>
      <c r="T85" s="167">
        <f>T87</f>
        <v>4000</v>
      </c>
      <c r="U85" s="102"/>
      <c r="V85" s="102">
        <f t="shared" si="14"/>
        <v>5000</v>
      </c>
      <c r="W85" s="167">
        <f>W87</f>
        <v>5000</v>
      </c>
      <c r="X85" s="102"/>
    </row>
    <row r="86" spans="1:24" ht="12.75" customHeight="1">
      <c r="A86" s="19"/>
      <c r="B86" s="21"/>
      <c r="C86" s="21"/>
      <c r="D86" s="51"/>
      <c r="E86" s="52" t="s">
        <v>202</v>
      </c>
      <c r="F86" s="51"/>
      <c r="G86" s="165"/>
      <c r="H86" s="159"/>
      <c r="I86" s="159"/>
      <c r="J86" s="165"/>
      <c r="K86" s="159"/>
      <c r="L86" s="159"/>
      <c r="M86" s="159"/>
      <c r="N86" s="163"/>
      <c r="O86" s="159"/>
      <c r="P86" s="159"/>
      <c r="Q86" s="159"/>
      <c r="R86" s="159"/>
      <c r="S86" s="159"/>
      <c r="T86" s="167"/>
      <c r="U86" s="102"/>
      <c r="V86" s="102"/>
      <c r="W86" s="167"/>
      <c r="X86" s="102"/>
    </row>
    <row r="87" spans="1:24" ht="12.75" customHeight="1">
      <c r="A87" s="19"/>
      <c r="B87" s="36" t="s">
        <v>231</v>
      </c>
      <c r="C87" s="21">
        <v>2</v>
      </c>
      <c r="D87" s="36" t="s">
        <v>200</v>
      </c>
      <c r="E87" s="52" t="s">
        <v>624</v>
      </c>
      <c r="F87" s="11"/>
      <c r="G87" s="165">
        <f t="shared" si="8"/>
        <v>4946</v>
      </c>
      <c r="H87" s="159">
        <f>H90+H91</f>
        <v>4946</v>
      </c>
      <c r="I87" s="159"/>
      <c r="J87" s="165">
        <f>J89+J90+J91</f>
        <v>6300</v>
      </c>
      <c r="K87" s="159"/>
      <c r="L87" s="159"/>
      <c r="M87" s="159">
        <f t="shared" si="9"/>
        <v>3000</v>
      </c>
      <c r="N87" s="159">
        <f>N90</f>
        <v>3000</v>
      </c>
      <c r="O87" s="159"/>
      <c r="P87" s="159">
        <f t="shared" si="10"/>
        <v>3000</v>
      </c>
      <c r="Q87" s="159">
        <f t="shared" si="11"/>
        <v>3000</v>
      </c>
      <c r="R87" s="159">
        <f t="shared" si="12"/>
        <v>0</v>
      </c>
      <c r="S87" s="159">
        <f t="shared" si="13"/>
        <v>4000</v>
      </c>
      <c r="T87" s="167">
        <f>T90</f>
        <v>4000</v>
      </c>
      <c r="U87" s="102"/>
      <c r="V87" s="102">
        <f t="shared" si="14"/>
        <v>5000</v>
      </c>
      <c r="W87" s="167">
        <f>W90</f>
        <v>5000</v>
      </c>
      <c r="X87" s="102"/>
    </row>
    <row r="88" spans="1:24" ht="12.75" customHeight="1">
      <c r="A88" s="19"/>
      <c r="B88" s="36"/>
      <c r="C88" s="21"/>
      <c r="D88" s="36"/>
      <c r="E88" s="52" t="s">
        <v>5</v>
      </c>
      <c r="F88" s="11"/>
      <c r="G88" s="165"/>
      <c r="H88" s="159"/>
      <c r="I88" s="159"/>
      <c r="J88" s="165"/>
      <c r="K88" s="159"/>
      <c r="L88" s="159"/>
      <c r="M88" s="159"/>
      <c r="N88" s="159"/>
      <c r="O88" s="159"/>
      <c r="P88" s="159"/>
      <c r="Q88" s="159"/>
      <c r="R88" s="159"/>
      <c r="S88" s="159"/>
      <c r="T88" s="102"/>
      <c r="U88" s="102"/>
      <c r="V88" s="102"/>
      <c r="W88" s="102"/>
      <c r="X88" s="102"/>
    </row>
    <row r="89" spans="1:24" ht="12.75" customHeight="1">
      <c r="A89" s="19"/>
      <c r="B89" s="36"/>
      <c r="C89" s="21"/>
      <c r="D89" s="36"/>
      <c r="E89" s="52"/>
      <c r="F89" s="11">
        <v>4241</v>
      </c>
      <c r="G89" s="165">
        <f t="shared" si="8"/>
        <v>0</v>
      </c>
      <c r="H89" s="159"/>
      <c r="I89" s="159"/>
      <c r="J89" s="165">
        <f t="shared" si="15"/>
        <v>25</v>
      </c>
      <c r="K89" s="159">
        <v>25</v>
      </c>
      <c r="L89" s="159"/>
      <c r="M89" s="159">
        <f t="shared" si="9"/>
        <v>0</v>
      </c>
      <c r="N89" s="159"/>
      <c r="O89" s="159"/>
      <c r="P89" s="159">
        <f t="shared" si="10"/>
        <v>-25</v>
      </c>
      <c r="Q89" s="159">
        <f t="shared" si="11"/>
        <v>-25</v>
      </c>
      <c r="R89" s="159">
        <f t="shared" si="12"/>
        <v>0</v>
      </c>
      <c r="S89" s="159">
        <f t="shared" si="13"/>
        <v>0</v>
      </c>
      <c r="T89" s="102"/>
      <c r="U89" s="102"/>
      <c r="V89" s="102">
        <f t="shared" si="14"/>
        <v>0</v>
      </c>
      <c r="W89" s="102"/>
      <c r="X89" s="102"/>
    </row>
    <row r="90" spans="1:24" ht="26.25" customHeight="1">
      <c r="A90" s="19"/>
      <c r="B90" s="36"/>
      <c r="C90" s="21"/>
      <c r="D90" s="36"/>
      <c r="E90" s="108" t="s">
        <v>648</v>
      </c>
      <c r="F90" s="11">
        <v>4637</v>
      </c>
      <c r="G90" s="165">
        <f t="shared" si="8"/>
        <v>1400</v>
      </c>
      <c r="H90" s="159">
        <v>1400</v>
      </c>
      <c r="I90" s="159"/>
      <c r="J90" s="165">
        <f t="shared" si="15"/>
        <v>3175</v>
      </c>
      <c r="K90" s="159">
        <v>3175</v>
      </c>
      <c r="L90" s="159"/>
      <c r="M90" s="159">
        <f t="shared" si="9"/>
        <v>3000</v>
      </c>
      <c r="N90" s="159">
        <v>3000</v>
      </c>
      <c r="O90" s="159"/>
      <c r="P90" s="159">
        <f t="shared" si="10"/>
        <v>-175</v>
      </c>
      <c r="Q90" s="159">
        <f t="shared" si="11"/>
        <v>-175</v>
      </c>
      <c r="R90" s="159">
        <f t="shared" si="12"/>
        <v>0</v>
      </c>
      <c r="S90" s="159">
        <f t="shared" si="13"/>
        <v>4000</v>
      </c>
      <c r="T90" s="102">
        <v>4000</v>
      </c>
      <c r="U90" s="102"/>
      <c r="V90" s="102">
        <f t="shared" si="14"/>
        <v>5000</v>
      </c>
      <c r="W90" s="102">
        <v>5000</v>
      </c>
      <c r="X90" s="102"/>
    </row>
    <row r="91" spans="1:24" ht="12.75" customHeight="1">
      <c r="A91" s="19"/>
      <c r="B91" s="36"/>
      <c r="C91" s="21"/>
      <c r="D91" s="36"/>
      <c r="E91" s="55" t="s">
        <v>481</v>
      </c>
      <c r="F91" s="11">
        <v>4657</v>
      </c>
      <c r="G91" s="165">
        <f t="shared" si="8"/>
        <v>3546</v>
      </c>
      <c r="H91" s="159">
        <v>3546</v>
      </c>
      <c r="I91" s="159"/>
      <c r="J91" s="165">
        <f t="shared" si="15"/>
        <v>3100</v>
      </c>
      <c r="K91" s="159">
        <v>3100</v>
      </c>
      <c r="L91" s="159"/>
      <c r="M91" s="159">
        <f t="shared" si="9"/>
        <v>0</v>
      </c>
      <c r="N91" s="159"/>
      <c r="O91" s="159"/>
      <c r="P91" s="159">
        <f t="shared" si="10"/>
        <v>-3100</v>
      </c>
      <c r="Q91" s="159">
        <f t="shared" si="11"/>
        <v>-3100</v>
      </c>
      <c r="R91" s="159">
        <f t="shared" si="12"/>
        <v>0</v>
      </c>
      <c r="S91" s="159">
        <f t="shared" si="13"/>
        <v>0</v>
      </c>
      <c r="T91" s="102"/>
      <c r="U91" s="102"/>
      <c r="V91" s="102">
        <f t="shared" si="14"/>
        <v>0</v>
      </c>
      <c r="W91" s="102"/>
      <c r="X91" s="102"/>
    </row>
    <row r="92" spans="1:24" ht="12.75" customHeight="1">
      <c r="A92" s="35" t="s">
        <v>239</v>
      </c>
      <c r="B92" s="36" t="s">
        <v>231</v>
      </c>
      <c r="C92" s="36" t="s">
        <v>224</v>
      </c>
      <c r="D92" s="36" t="s">
        <v>240</v>
      </c>
      <c r="E92" s="52" t="s">
        <v>241</v>
      </c>
      <c r="F92" s="153"/>
      <c r="G92" s="165"/>
      <c r="H92" s="159"/>
      <c r="I92" s="159"/>
      <c r="J92" s="165"/>
      <c r="K92" s="159"/>
      <c r="L92" s="159"/>
      <c r="M92" s="159">
        <f t="shared" si="9"/>
        <v>0</v>
      </c>
      <c r="N92" s="159"/>
      <c r="O92" s="159"/>
      <c r="P92" s="159">
        <f t="shared" si="10"/>
        <v>0</v>
      </c>
      <c r="Q92" s="159">
        <f t="shared" si="11"/>
        <v>0</v>
      </c>
      <c r="R92" s="159">
        <f t="shared" si="12"/>
        <v>0</v>
      </c>
      <c r="S92" s="159">
        <f t="shared" si="13"/>
        <v>0</v>
      </c>
      <c r="T92" s="102"/>
      <c r="U92" s="102"/>
      <c r="V92" s="102">
        <f t="shared" si="14"/>
        <v>0</v>
      </c>
      <c r="W92" s="102"/>
      <c r="X92" s="102"/>
    </row>
    <row r="93" spans="1:24" ht="12.75" customHeight="1">
      <c r="A93" s="19"/>
      <c r="B93" s="21"/>
      <c r="C93" s="21"/>
      <c r="D93" s="51"/>
      <c r="E93" s="52" t="s">
        <v>5</v>
      </c>
      <c r="F93" s="51"/>
      <c r="G93" s="165"/>
      <c r="H93" s="159"/>
      <c r="I93" s="159"/>
      <c r="J93" s="165"/>
      <c r="K93" s="159"/>
      <c r="L93" s="159"/>
      <c r="M93" s="159">
        <f t="shared" si="9"/>
        <v>0</v>
      </c>
      <c r="N93" s="159"/>
      <c r="O93" s="159"/>
      <c r="P93" s="159">
        <f t="shared" si="10"/>
        <v>0</v>
      </c>
      <c r="Q93" s="159">
        <f t="shared" si="11"/>
        <v>0</v>
      </c>
      <c r="R93" s="159">
        <f t="shared" si="12"/>
        <v>0</v>
      </c>
      <c r="S93" s="159">
        <f t="shared" si="13"/>
        <v>0</v>
      </c>
      <c r="T93" s="102"/>
      <c r="U93" s="102"/>
      <c r="V93" s="102">
        <f t="shared" si="14"/>
        <v>0</v>
      </c>
      <c r="W93" s="102"/>
      <c r="X93" s="102"/>
    </row>
    <row r="94" spans="1:24" s="6" customFormat="1" ht="24.75" customHeight="1">
      <c r="A94" s="9"/>
      <c r="B94" s="10"/>
      <c r="C94" s="10"/>
      <c r="D94" s="41"/>
      <c r="E94" s="53" t="s">
        <v>600</v>
      </c>
      <c r="F94" s="56"/>
      <c r="G94" s="165">
        <f t="shared" si="8"/>
        <v>27271</v>
      </c>
      <c r="H94" s="158">
        <f>H95</f>
        <v>150</v>
      </c>
      <c r="I94" s="158">
        <f>I96+I97</f>
        <v>27121</v>
      </c>
      <c r="J94" s="165">
        <f t="shared" si="15"/>
        <v>452535</v>
      </c>
      <c r="K94" s="158"/>
      <c r="L94" s="158">
        <f>L96+L97</f>
        <v>452535</v>
      </c>
      <c r="M94" s="159">
        <f t="shared" si="9"/>
        <v>75000</v>
      </c>
      <c r="N94" s="159"/>
      <c r="O94" s="158">
        <f>O96</f>
        <v>75000</v>
      </c>
      <c r="P94" s="159">
        <f t="shared" si="10"/>
        <v>-377535</v>
      </c>
      <c r="Q94" s="159">
        <f t="shared" si="11"/>
        <v>0</v>
      </c>
      <c r="R94" s="159">
        <f t="shared" si="12"/>
        <v>-377535</v>
      </c>
      <c r="S94" s="159">
        <f t="shared" si="13"/>
        <v>25000</v>
      </c>
      <c r="T94" s="102"/>
      <c r="U94" s="167">
        <f>U96</f>
        <v>25000</v>
      </c>
      <c r="V94" s="102">
        <f t="shared" si="14"/>
        <v>25000</v>
      </c>
      <c r="W94" s="167"/>
      <c r="X94" s="167">
        <f>X96</f>
        <v>25000</v>
      </c>
    </row>
    <row r="95" spans="1:24" s="6" customFormat="1" ht="24.75" customHeight="1">
      <c r="A95" s="9"/>
      <c r="B95" s="10"/>
      <c r="C95" s="10"/>
      <c r="D95" s="41"/>
      <c r="E95" s="108" t="s">
        <v>648</v>
      </c>
      <c r="F95" s="11">
        <v>4637</v>
      </c>
      <c r="G95" s="165">
        <f t="shared" si="8"/>
        <v>27271</v>
      </c>
      <c r="H95" s="158">
        <v>150</v>
      </c>
      <c r="I95" s="158">
        <f>I96+I97</f>
        <v>27121</v>
      </c>
      <c r="J95" s="165"/>
      <c r="K95" s="158"/>
      <c r="L95" s="158"/>
      <c r="M95" s="159">
        <f t="shared" si="9"/>
        <v>0</v>
      </c>
      <c r="N95" s="159"/>
      <c r="O95" s="159"/>
      <c r="P95" s="159">
        <f t="shared" si="10"/>
        <v>0</v>
      </c>
      <c r="Q95" s="159">
        <f t="shared" si="11"/>
        <v>0</v>
      </c>
      <c r="R95" s="159">
        <f t="shared" si="12"/>
        <v>0</v>
      </c>
      <c r="S95" s="159">
        <f t="shared" si="13"/>
        <v>0</v>
      </c>
      <c r="T95" s="102"/>
      <c r="U95" s="102"/>
      <c r="V95" s="102">
        <f t="shared" si="14"/>
        <v>0</v>
      </c>
      <c r="W95" s="102"/>
      <c r="X95" s="102"/>
    </row>
    <row r="96" spans="1:24" s="6" customFormat="1" ht="22.5" customHeight="1">
      <c r="A96" s="9"/>
      <c r="B96" s="10"/>
      <c r="C96" s="10"/>
      <c r="D96" s="41"/>
      <c r="E96" s="55" t="s">
        <v>524</v>
      </c>
      <c r="F96" s="11" t="s">
        <v>523</v>
      </c>
      <c r="G96" s="165">
        <f t="shared" si="8"/>
        <v>24165</v>
      </c>
      <c r="H96" s="159"/>
      <c r="I96" s="159">
        <v>24165</v>
      </c>
      <c r="J96" s="165">
        <f t="shared" si="15"/>
        <v>449535</v>
      </c>
      <c r="K96" s="159"/>
      <c r="L96" s="159">
        <v>449535</v>
      </c>
      <c r="M96" s="159">
        <f t="shared" si="9"/>
        <v>75000</v>
      </c>
      <c r="N96" s="159"/>
      <c r="O96" s="159">
        <v>75000</v>
      </c>
      <c r="P96" s="159">
        <f t="shared" si="10"/>
        <v>-374535</v>
      </c>
      <c r="Q96" s="159">
        <f t="shared" si="11"/>
        <v>0</v>
      </c>
      <c r="R96" s="159">
        <f t="shared" si="12"/>
        <v>-374535</v>
      </c>
      <c r="S96" s="159">
        <f t="shared" si="13"/>
        <v>25000</v>
      </c>
      <c r="T96" s="102"/>
      <c r="U96" s="102">
        <v>25000</v>
      </c>
      <c r="V96" s="102">
        <f t="shared" si="14"/>
        <v>25000</v>
      </c>
      <c r="W96" s="102"/>
      <c r="X96" s="102">
        <v>25000</v>
      </c>
    </row>
    <row r="97" spans="1:24" s="6" customFormat="1" ht="22.5" customHeight="1">
      <c r="A97" s="9"/>
      <c r="B97" s="10"/>
      <c r="C97" s="10"/>
      <c r="D97" s="41"/>
      <c r="E97" s="52" t="s">
        <v>662</v>
      </c>
      <c r="F97" s="11">
        <v>5129</v>
      </c>
      <c r="G97" s="165">
        <f t="shared" si="8"/>
        <v>2956</v>
      </c>
      <c r="H97" s="159"/>
      <c r="I97" s="159">
        <v>2956</v>
      </c>
      <c r="J97" s="165">
        <f t="shared" si="15"/>
        <v>3000</v>
      </c>
      <c r="K97" s="159"/>
      <c r="L97" s="159">
        <v>3000</v>
      </c>
      <c r="M97" s="159">
        <f t="shared" si="9"/>
        <v>0</v>
      </c>
      <c r="N97" s="159"/>
      <c r="O97" s="159"/>
      <c r="P97" s="159">
        <f t="shared" si="10"/>
        <v>-3000</v>
      </c>
      <c r="Q97" s="159">
        <f t="shared" si="11"/>
        <v>0</v>
      </c>
      <c r="R97" s="159">
        <f t="shared" si="12"/>
        <v>-3000</v>
      </c>
      <c r="S97" s="159">
        <f t="shared" si="13"/>
        <v>0</v>
      </c>
      <c r="T97" s="102"/>
      <c r="U97" s="102"/>
      <c r="V97" s="102">
        <f t="shared" si="14"/>
        <v>0</v>
      </c>
      <c r="W97" s="102"/>
      <c r="X97" s="102"/>
    </row>
    <row r="98" spans="1:24" s="6" customFormat="1" ht="21.75" customHeight="1">
      <c r="A98" s="9" t="s">
        <v>246</v>
      </c>
      <c r="B98" s="10" t="s">
        <v>231</v>
      </c>
      <c r="C98" s="10" t="s">
        <v>213</v>
      </c>
      <c r="D98" s="41" t="s">
        <v>197</v>
      </c>
      <c r="E98" s="53" t="s">
        <v>247</v>
      </c>
      <c r="F98" s="56"/>
      <c r="G98" s="165">
        <f t="shared" si="8"/>
        <v>612118.47</v>
      </c>
      <c r="H98" s="158">
        <f>H100+H106</f>
        <v>1200</v>
      </c>
      <c r="I98" s="158">
        <f>I100+I107</f>
        <v>610918.47</v>
      </c>
      <c r="J98" s="165">
        <f t="shared" si="15"/>
        <v>1562944</v>
      </c>
      <c r="K98" s="158"/>
      <c r="L98" s="158">
        <f>L100+L106</f>
        <v>1562944</v>
      </c>
      <c r="M98" s="159">
        <f t="shared" si="9"/>
        <v>1393000</v>
      </c>
      <c r="N98" s="159"/>
      <c r="O98" s="158">
        <f>O100+O106</f>
        <v>1393000</v>
      </c>
      <c r="P98" s="159">
        <f t="shared" si="10"/>
        <v>-169944</v>
      </c>
      <c r="Q98" s="159">
        <f t="shared" si="11"/>
        <v>0</v>
      </c>
      <c r="R98" s="159">
        <f t="shared" si="12"/>
        <v>-169944</v>
      </c>
      <c r="S98" s="159">
        <f t="shared" si="13"/>
        <v>1107000</v>
      </c>
      <c r="T98" s="102"/>
      <c r="U98" s="167">
        <f>U100+U106</f>
        <v>1107000</v>
      </c>
      <c r="V98" s="102">
        <f t="shared" si="14"/>
        <v>809000</v>
      </c>
      <c r="W98" s="167"/>
      <c r="X98" s="167">
        <f>X100+X106</f>
        <v>809000</v>
      </c>
    </row>
    <row r="99" spans="1:24" ht="12.75" customHeight="1">
      <c r="A99" s="19"/>
      <c r="B99" s="21"/>
      <c r="C99" s="21"/>
      <c r="D99" s="51"/>
      <c r="E99" s="52" t="s">
        <v>202</v>
      </c>
      <c r="F99" s="51"/>
      <c r="G99" s="165"/>
      <c r="H99" s="159"/>
      <c r="I99" s="159"/>
      <c r="J99" s="165"/>
      <c r="K99" s="159"/>
      <c r="L99" s="159"/>
      <c r="M99" s="159"/>
      <c r="N99" s="159"/>
      <c r="O99" s="159"/>
      <c r="P99" s="159"/>
      <c r="Q99" s="159"/>
      <c r="R99" s="159"/>
      <c r="S99" s="159"/>
      <c r="T99" s="102"/>
      <c r="U99" s="102"/>
      <c r="V99" s="102"/>
      <c r="W99" s="102"/>
      <c r="X99" s="102"/>
    </row>
    <row r="100" spans="1:24" s="6" customFormat="1" ht="21" customHeight="1">
      <c r="A100" s="14" t="s">
        <v>248</v>
      </c>
      <c r="B100" s="11" t="s">
        <v>231</v>
      </c>
      <c r="C100" s="11" t="s">
        <v>213</v>
      </c>
      <c r="D100" s="11" t="s">
        <v>200</v>
      </c>
      <c r="E100" s="55" t="s">
        <v>249</v>
      </c>
      <c r="F100" s="41"/>
      <c r="G100" s="165">
        <f t="shared" si="8"/>
        <v>605699.03</v>
      </c>
      <c r="H100" s="162">
        <f>H101</f>
        <v>1200</v>
      </c>
      <c r="I100" s="159">
        <f>I103</f>
        <v>604499.03</v>
      </c>
      <c r="J100" s="165">
        <f t="shared" si="15"/>
        <v>1387414</v>
      </c>
      <c r="K100" s="159"/>
      <c r="L100" s="158">
        <f>L102+L103</f>
        <v>1387414</v>
      </c>
      <c r="M100" s="159">
        <f t="shared" si="9"/>
        <v>1058000</v>
      </c>
      <c r="N100" s="159"/>
      <c r="O100" s="158">
        <f>O102+O103</f>
        <v>1058000</v>
      </c>
      <c r="P100" s="159">
        <f t="shared" si="10"/>
        <v>-329414</v>
      </c>
      <c r="Q100" s="159">
        <f t="shared" si="11"/>
        <v>0</v>
      </c>
      <c r="R100" s="159">
        <f t="shared" si="12"/>
        <v>-329414</v>
      </c>
      <c r="S100" s="159">
        <f t="shared" si="13"/>
        <v>727000</v>
      </c>
      <c r="T100" s="102"/>
      <c r="U100" s="167">
        <f>U102+U103</f>
        <v>727000</v>
      </c>
      <c r="V100" s="102">
        <f t="shared" si="14"/>
        <v>627000</v>
      </c>
      <c r="W100" s="102"/>
      <c r="X100" s="167">
        <f>X102+X103</f>
        <v>627000</v>
      </c>
    </row>
    <row r="101" spans="1:24" ht="12.75" customHeight="1">
      <c r="A101" s="19"/>
      <c r="B101" s="21"/>
      <c r="C101" s="21"/>
      <c r="D101" s="51"/>
      <c r="E101" s="108" t="s">
        <v>648</v>
      </c>
      <c r="F101" s="11">
        <v>4637</v>
      </c>
      <c r="G101" s="165">
        <f t="shared" si="8"/>
        <v>1200</v>
      </c>
      <c r="H101" s="159">
        <v>1200</v>
      </c>
      <c r="I101" s="159"/>
      <c r="J101" s="165">
        <f t="shared" si="15"/>
        <v>0</v>
      </c>
      <c r="K101" s="159"/>
      <c r="L101" s="159"/>
      <c r="M101" s="159">
        <f t="shared" si="9"/>
        <v>0</v>
      </c>
      <c r="N101" s="159"/>
      <c r="O101" s="159"/>
      <c r="P101" s="159">
        <f t="shared" si="10"/>
        <v>0</v>
      </c>
      <c r="Q101" s="159">
        <f t="shared" si="11"/>
        <v>0</v>
      </c>
      <c r="R101" s="159">
        <f t="shared" si="12"/>
        <v>0</v>
      </c>
      <c r="S101" s="159">
        <f t="shared" si="13"/>
        <v>0</v>
      </c>
      <c r="T101" s="102"/>
      <c r="U101" s="102"/>
      <c r="V101" s="102">
        <f t="shared" si="14"/>
        <v>0</v>
      </c>
      <c r="W101" s="102"/>
      <c r="X101" s="102"/>
    </row>
    <row r="102" spans="1:24" ht="12.75" customHeight="1">
      <c r="A102" s="19"/>
      <c r="B102" s="21"/>
      <c r="C102" s="21"/>
      <c r="D102" s="51"/>
      <c r="E102" s="55" t="s">
        <v>524</v>
      </c>
      <c r="F102" s="11" t="s">
        <v>523</v>
      </c>
      <c r="G102" s="165">
        <f t="shared" si="8"/>
        <v>0</v>
      </c>
      <c r="H102" s="159"/>
      <c r="I102" s="159"/>
      <c r="J102" s="165">
        <f t="shared" si="15"/>
        <v>985500</v>
      </c>
      <c r="K102" s="159"/>
      <c r="L102" s="159">
        <v>985500</v>
      </c>
      <c r="M102" s="159">
        <f t="shared" si="9"/>
        <v>843000</v>
      </c>
      <c r="N102" s="159"/>
      <c r="O102" s="159">
        <v>843000</v>
      </c>
      <c r="P102" s="159">
        <f t="shared" si="10"/>
        <v>-142500</v>
      </c>
      <c r="Q102" s="159">
        <f t="shared" si="11"/>
        <v>0</v>
      </c>
      <c r="R102" s="159">
        <f t="shared" si="12"/>
        <v>-142500</v>
      </c>
      <c r="S102" s="159">
        <f t="shared" si="13"/>
        <v>627000</v>
      </c>
      <c r="T102" s="102"/>
      <c r="U102" s="102">
        <v>627000</v>
      </c>
      <c r="V102" s="102">
        <f t="shared" si="14"/>
        <v>562000</v>
      </c>
      <c r="W102" s="102"/>
      <c r="X102" s="102">
        <v>562000</v>
      </c>
    </row>
    <row r="103" spans="1:24" s="6" customFormat="1" ht="26.25" customHeight="1">
      <c r="A103" s="9"/>
      <c r="B103" s="10"/>
      <c r="C103" s="10"/>
      <c r="D103" s="41"/>
      <c r="E103" s="55" t="s">
        <v>526</v>
      </c>
      <c r="F103" s="11" t="s">
        <v>525</v>
      </c>
      <c r="G103" s="165">
        <f t="shared" si="8"/>
        <v>604499.03</v>
      </c>
      <c r="H103" s="159"/>
      <c r="I103" s="159">
        <v>604499.03</v>
      </c>
      <c r="J103" s="165">
        <f t="shared" si="15"/>
        <v>401914</v>
      </c>
      <c r="K103" s="159"/>
      <c r="L103" s="159">
        <v>401914</v>
      </c>
      <c r="M103" s="159">
        <f t="shared" si="9"/>
        <v>215000</v>
      </c>
      <c r="N103" s="159"/>
      <c r="O103" s="159">
        <v>215000</v>
      </c>
      <c r="P103" s="159">
        <f t="shared" si="10"/>
        <v>-186914</v>
      </c>
      <c r="Q103" s="159">
        <f t="shared" si="11"/>
        <v>0</v>
      </c>
      <c r="R103" s="159">
        <f t="shared" si="12"/>
        <v>-186914</v>
      </c>
      <c r="S103" s="159">
        <f t="shared" si="13"/>
        <v>100000</v>
      </c>
      <c r="T103" s="102"/>
      <c r="U103" s="102">
        <v>100000</v>
      </c>
      <c r="V103" s="102">
        <f t="shared" si="14"/>
        <v>65000</v>
      </c>
      <c r="W103" s="102"/>
      <c r="X103" s="102">
        <v>65000</v>
      </c>
    </row>
    <row r="104" spans="1:24" ht="20.25" customHeight="1">
      <c r="A104" s="35" t="s">
        <v>250</v>
      </c>
      <c r="B104" s="36" t="s">
        <v>231</v>
      </c>
      <c r="C104" s="36" t="s">
        <v>213</v>
      </c>
      <c r="D104" s="36" t="s">
        <v>213</v>
      </c>
      <c r="E104" s="52" t="s">
        <v>251</v>
      </c>
      <c r="F104" s="51"/>
      <c r="G104" s="165"/>
      <c r="H104" s="159"/>
      <c r="I104" s="159"/>
      <c r="J104" s="165"/>
      <c r="K104" s="159"/>
      <c r="L104" s="159"/>
      <c r="M104" s="159"/>
      <c r="N104" s="159"/>
      <c r="O104" s="159"/>
      <c r="P104" s="159"/>
      <c r="Q104" s="159"/>
      <c r="R104" s="159"/>
      <c r="S104" s="159"/>
      <c r="T104" s="102"/>
      <c r="U104" s="102"/>
      <c r="V104" s="102"/>
      <c r="W104" s="102"/>
      <c r="X104" s="102"/>
    </row>
    <row r="105" spans="1:24" ht="12.75" customHeight="1">
      <c r="A105" s="19"/>
      <c r="B105" s="21"/>
      <c r="C105" s="21"/>
      <c r="D105" s="51"/>
      <c r="E105" s="52" t="s">
        <v>5</v>
      </c>
      <c r="F105" s="51"/>
      <c r="G105" s="165"/>
      <c r="H105" s="159"/>
      <c r="I105" s="159"/>
      <c r="J105" s="165"/>
      <c r="K105" s="159"/>
      <c r="L105" s="159"/>
      <c r="M105" s="159"/>
      <c r="N105" s="159"/>
      <c r="O105" s="159"/>
      <c r="P105" s="159"/>
      <c r="Q105" s="159"/>
      <c r="R105" s="159"/>
      <c r="S105" s="159"/>
      <c r="T105" s="102"/>
      <c r="U105" s="102"/>
      <c r="V105" s="102"/>
      <c r="W105" s="102"/>
      <c r="X105" s="102"/>
    </row>
    <row r="106" spans="1:24" s="6" customFormat="1" ht="25.5" customHeight="1">
      <c r="A106" s="9"/>
      <c r="B106" s="10"/>
      <c r="C106" s="10"/>
      <c r="D106" s="41"/>
      <c r="E106" s="53" t="s">
        <v>661</v>
      </c>
      <c r="F106" s="56"/>
      <c r="G106" s="165">
        <f t="shared" si="8"/>
        <v>6419.44</v>
      </c>
      <c r="H106" s="158"/>
      <c r="I106" s="158">
        <f>I107</f>
        <v>6419.44</v>
      </c>
      <c r="J106" s="165">
        <f t="shared" si="15"/>
        <v>175530</v>
      </c>
      <c r="K106" s="158"/>
      <c r="L106" s="158">
        <f>L107</f>
        <v>175530</v>
      </c>
      <c r="M106" s="159">
        <f t="shared" si="9"/>
        <v>335000</v>
      </c>
      <c r="N106" s="159"/>
      <c r="O106" s="163">
        <f>O107</f>
        <v>335000</v>
      </c>
      <c r="P106" s="159">
        <f t="shared" si="10"/>
        <v>159470</v>
      </c>
      <c r="Q106" s="159">
        <f t="shared" si="11"/>
        <v>0</v>
      </c>
      <c r="R106" s="159">
        <f t="shared" si="12"/>
        <v>159470</v>
      </c>
      <c r="S106" s="159">
        <f t="shared" si="13"/>
        <v>380000</v>
      </c>
      <c r="T106" s="102"/>
      <c r="U106" s="166">
        <f>U107</f>
        <v>380000</v>
      </c>
      <c r="V106" s="102">
        <f t="shared" si="14"/>
        <v>182000</v>
      </c>
      <c r="W106" s="102"/>
      <c r="X106" s="166">
        <f>X107</f>
        <v>182000</v>
      </c>
    </row>
    <row r="107" spans="1:24" s="6" customFormat="1" ht="29.25" customHeight="1">
      <c r="A107" s="9"/>
      <c r="B107" s="10"/>
      <c r="C107" s="10"/>
      <c r="D107" s="41"/>
      <c r="E107" s="55" t="s">
        <v>524</v>
      </c>
      <c r="F107" s="11" t="s">
        <v>523</v>
      </c>
      <c r="G107" s="165">
        <f t="shared" si="8"/>
        <v>6419.44</v>
      </c>
      <c r="H107" s="159"/>
      <c r="I107" s="159">
        <v>6419.44</v>
      </c>
      <c r="J107" s="165">
        <f t="shared" si="15"/>
        <v>175530</v>
      </c>
      <c r="K107" s="159"/>
      <c r="L107" s="159">
        <v>175530</v>
      </c>
      <c r="M107" s="159">
        <f t="shared" si="9"/>
        <v>335000</v>
      </c>
      <c r="N107" s="159"/>
      <c r="O107" s="159">
        <v>335000</v>
      </c>
      <c r="P107" s="159">
        <f t="shared" si="10"/>
        <v>159470</v>
      </c>
      <c r="Q107" s="159">
        <f t="shared" si="11"/>
        <v>0</v>
      </c>
      <c r="R107" s="159">
        <f t="shared" si="12"/>
        <v>159470</v>
      </c>
      <c r="S107" s="159">
        <f t="shared" si="13"/>
        <v>380000</v>
      </c>
      <c r="T107" s="102"/>
      <c r="U107" s="168">
        <v>380000</v>
      </c>
      <c r="V107" s="102">
        <f t="shared" si="14"/>
        <v>182000</v>
      </c>
      <c r="W107" s="167"/>
      <c r="X107" s="168">
        <v>182000</v>
      </c>
    </row>
    <row r="108" spans="1:24" s="6" customFormat="1" ht="25.5" customHeight="1">
      <c r="A108" s="9" t="s">
        <v>257</v>
      </c>
      <c r="B108" s="10" t="s">
        <v>231</v>
      </c>
      <c r="C108" s="10" t="s">
        <v>258</v>
      </c>
      <c r="D108" s="41" t="s">
        <v>197</v>
      </c>
      <c r="E108" s="53" t="s">
        <v>259</v>
      </c>
      <c r="F108" s="56"/>
      <c r="G108" s="165">
        <f t="shared" si="8"/>
        <v>-1142636.94</v>
      </c>
      <c r="H108" s="158"/>
      <c r="I108" s="158">
        <f>I110</f>
        <v>-1142636.94</v>
      </c>
      <c r="J108" s="165">
        <f t="shared" si="15"/>
        <v>-2424099.15</v>
      </c>
      <c r="K108" s="158"/>
      <c r="L108" s="158">
        <f>L110</f>
        <v>-2424099.15</v>
      </c>
      <c r="M108" s="159">
        <f t="shared" si="9"/>
        <v>-2222000</v>
      </c>
      <c r="N108" s="159"/>
      <c r="O108" s="163">
        <f>O109-2222000</f>
        <v>-2222000</v>
      </c>
      <c r="P108" s="159">
        <f t="shared" si="10"/>
        <v>202099.1499999999</v>
      </c>
      <c r="Q108" s="159">
        <f t="shared" si="11"/>
        <v>0</v>
      </c>
      <c r="R108" s="159">
        <f t="shared" si="12"/>
        <v>202099.1499999999</v>
      </c>
      <c r="S108" s="159">
        <f t="shared" si="13"/>
        <v>-1395000</v>
      </c>
      <c r="T108" s="102"/>
      <c r="U108" s="167">
        <v>-1395000</v>
      </c>
      <c r="V108" s="102">
        <f t="shared" si="14"/>
        <v>-880000</v>
      </c>
      <c r="W108" s="167"/>
      <c r="X108" s="167">
        <v>-880000</v>
      </c>
    </row>
    <row r="109" spans="1:24" ht="12.75" customHeight="1">
      <c r="A109" s="19"/>
      <c r="B109" s="21"/>
      <c r="C109" s="21"/>
      <c r="D109" s="51"/>
      <c r="E109" s="52" t="s">
        <v>202</v>
      </c>
      <c r="F109" s="51"/>
      <c r="G109" s="165"/>
      <c r="H109" s="159"/>
      <c r="I109" s="159"/>
      <c r="J109" s="165"/>
      <c r="K109" s="159"/>
      <c r="L109" s="159"/>
      <c r="M109" s="159"/>
      <c r="N109" s="159"/>
      <c r="O109" s="159"/>
      <c r="P109" s="159"/>
      <c r="Q109" s="159"/>
      <c r="R109" s="159"/>
      <c r="S109" s="159"/>
      <c r="T109" s="102"/>
      <c r="U109" s="102"/>
      <c r="V109" s="102"/>
      <c r="W109" s="102"/>
      <c r="X109" s="102"/>
    </row>
    <row r="110" spans="1:24" ht="12.75" customHeight="1">
      <c r="A110" s="35" t="s">
        <v>260</v>
      </c>
      <c r="B110" s="36" t="s">
        <v>231</v>
      </c>
      <c r="C110" s="36" t="s">
        <v>258</v>
      </c>
      <c r="D110" s="36" t="s">
        <v>200</v>
      </c>
      <c r="E110" s="52" t="s">
        <v>259</v>
      </c>
      <c r="F110" s="51"/>
      <c r="G110" s="165">
        <f t="shared" si="8"/>
        <v>-1142636.94</v>
      </c>
      <c r="H110" s="159"/>
      <c r="I110" s="159">
        <v>-1142636.94</v>
      </c>
      <c r="J110" s="165">
        <f t="shared" si="15"/>
        <v>-2424099.15</v>
      </c>
      <c r="K110" s="159"/>
      <c r="L110" s="159">
        <v>-2424099.15</v>
      </c>
      <c r="M110" s="159">
        <f t="shared" si="9"/>
        <v>-2222000</v>
      </c>
      <c r="N110" s="159"/>
      <c r="O110" s="159">
        <f>O111-2222000</f>
        <v>-2222000</v>
      </c>
      <c r="P110" s="159">
        <f t="shared" si="10"/>
        <v>202099.1499999999</v>
      </c>
      <c r="Q110" s="159">
        <f t="shared" si="11"/>
        <v>0</v>
      </c>
      <c r="R110" s="159">
        <f t="shared" si="12"/>
        <v>202099.1499999999</v>
      </c>
      <c r="S110" s="159">
        <f t="shared" si="13"/>
        <v>-1395000</v>
      </c>
      <c r="T110" s="102"/>
      <c r="U110" s="102">
        <v>-1395000</v>
      </c>
      <c r="V110" s="102">
        <f t="shared" si="14"/>
        <v>-880000</v>
      </c>
      <c r="W110" s="102"/>
      <c r="X110" s="102">
        <v>-880000</v>
      </c>
    </row>
    <row r="111" spans="1:24" ht="12.75" customHeight="1">
      <c r="A111" s="19"/>
      <c r="B111" s="21"/>
      <c r="C111" s="21"/>
      <c r="D111" s="51"/>
      <c r="E111" s="52" t="s">
        <v>5</v>
      </c>
      <c r="F111" s="51"/>
      <c r="G111" s="165"/>
      <c r="H111" s="159"/>
      <c r="I111" s="159"/>
      <c r="J111" s="165"/>
      <c r="K111" s="159"/>
      <c r="L111" s="159"/>
      <c r="M111" s="159"/>
      <c r="N111" s="159"/>
      <c r="O111" s="159"/>
      <c r="P111" s="159"/>
      <c r="Q111" s="159"/>
      <c r="R111" s="159"/>
      <c r="S111" s="159"/>
      <c r="T111" s="102"/>
      <c r="U111" s="102"/>
      <c r="V111" s="102"/>
      <c r="W111" s="102"/>
      <c r="X111" s="102"/>
    </row>
    <row r="112" spans="1:24" s="6" customFormat="1" ht="25.5" customHeight="1">
      <c r="A112" s="9" t="s">
        <v>261</v>
      </c>
      <c r="B112" s="10" t="s">
        <v>262</v>
      </c>
      <c r="C112" s="10" t="s">
        <v>197</v>
      </c>
      <c r="D112" s="41" t="s">
        <v>197</v>
      </c>
      <c r="E112" s="53" t="s">
        <v>263</v>
      </c>
      <c r="F112" s="56"/>
      <c r="G112" s="165">
        <f t="shared" si="8"/>
        <v>345674.4</v>
      </c>
      <c r="H112" s="158">
        <f>H114+H123</f>
        <v>98100</v>
      </c>
      <c r="I112" s="158">
        <f>I114+I123</f>
        <v>247574.4</v>
      </c>
      <c r="J112" s="165">
        <f t="shared" si="15"/>
        <v>591500</v>
      </c>
      <c r="K112" s="158">
        <f>K114</f>
        <v>163500</v>
      </c>
      <c r="L112" s="158">
        <f>L114+L123</f>
        <v>428000</v>
      </c>
      <c r="M112" s="159">
        <f t="shared" si="9"/>
        <v>295000</v>
      </c>
      <c r="N112" s="158">
        <f>N114</f>
        <v>165000</v>
      </c>
      <c r="O112" s="158">
        <f>O114+O123</f>
        <v>130000</v>
      </c>
      <c r="P112" s="159">
        <f t="shared" si="10"/>
        <v>-296500</v>
      </c>
      <c r="Q112" s="159">
        <f t="shared" si="11"/>
        <v>1500</v>
      </c>
      <c r="R112" s="159">
        <f t="shared" si="12"/>
        <v>-298000</v>
      </c>
      <c r="S112" s="159">
        <f t="shared" si="13"/>
        <v>348000</v>
      </c>
      <c r="T112" s="166">
        <f>T114</f>
        <v>168000</v>
      </c>
      <c r="U112" s="166">
        <f>U123</f>
        <v>180000</v>
      </c>
      <c r="V112" s="102">
        <f t="shared" si="14"/>
        <v>198400</v>
      </c>
      <c r="W112" s="166">
        <f>W114</f>
        <v>173400</v>
      </c>
      <c r="X112" s="167">
        <f>X123</f>
        <v>25000</v>
      </c>
    </row>
    <row r="113" spans="1:24" ht="12.75" customHeight="1">
      <c r="A113" s="19"/>
      <c r="B113" s="21"/>
      <c r="C113" s="21"/>
      <c r="D113" s="51"/>
      <c r="E113" s="52" t="s">
        <v>5</v>
      </c>
      <c r="F113" s="51"/>
      <c r="G113" s="165"/>
      <c r="H113" s="159"/>
      <c r="I113" s="159"/>
      <c r="J113" s="165"/>
      <c r="K113" s="159"/>
      <c r="L113" s="159"/>
      <c r="M113" s="159"/>
      <c r="N113" s="159"/>
      <c r="O113" s="159"/>
      <c r="P113" s="159"/>
      <c r="Q113" s="159"/>
      <c r="R113" s="159"/>
      <c r="S113" s="159"/>
      <c r="T113" s="166"/>
      <c r="U113" s="166"/>
      <c r="V113" s="102"/>
      <c r="W113" s="166"/>
      <c r="X113" s="102"/>
    </row>
    <row r="114" spans="1:24" s="6" customFormat="1" ht="25.5" customHeight="1">
      <c r="A114" s="9" t="s">
        <v>264</v>
      </c>
      <c r="B114" s="10" t="s">
        <v>262</v>
      </c>
      <c r="C114" s="10" t="s">
        <v>200</v>
      </c>
      <c r="D114" s="41" t="s">
        <v>197</v>
      </c>
      <c r="E114" s="53" t="s">
        <v>265</v>
      </c>
      <c r="F114" s="56"/>
      <c r="G114" s="165">
        <f t="shared" si="8"/>
        <v>112204.9</v>
      </c>
      <c r="H114" s="158">
        <f>H116</f>
        <v>97810</v>
      </c>
      <c r="I114" s="158">
        <f>I116</f>
        <v>14394.9</v>
      </c>
      <c r="J114" s="165">
        <f t="shared" si="15"/>
        <v>217500</v>
      </c>
      <c r="K114" s="163">
        <f>K118</f>
        <v>163500</v>
      </c>
      <c r="L114" s="158">
        <f>L118</f>
        <v>54000</v>
      </c>
      <c r="M114" s="159">
        <f t="shared" si="9"/>
        <v>165000</v>
      </c>
      <c r="N114" s="163">
        <f>N116</f>
        <v>165000</v>
      </c>
      <c r="O114" s="159"/>
      <c r="P114" s="159">
        <f t="shared" si="10"/>
        <v>-52500</v>
      </c>
      <c r="Q114" s="159">
        <f t="shared" si="11"/>
        <v>1500</v>
      </c>
      <c r="R114" s="159">
        <f t="shared" si="12"/>
        <v>-54000</v>
      </c>
      <c r="S114" s="159">
        <f t="shared" si="13"/>
        <v>168000</v>
      </c>
      <c r="T114" s="166">
        <f>T119</f>
        <v>168000</v>
      </c>
      <c r="U114" s="166"/>
      <c r="V114" s="102">
        <f t="shared" si="14"/>
        <v>173400</v>
      </c>
      <c r="W114" s="166">
        <f>W119</f>
        <v>173400</v>
      </c>
      <c r="X114" s="102"/>
    </row>
    <row r="115" spans="1:24" ht="12.75" customHeight="1">
      <c r="A115" s="19"/>
      <c r="B115" s="21"/>
      <c r="C115" s="21"/>
      <c r="D115" s="51"/>
      <c r="E115" s="52" t="s">
        <v>202</v>
      </c>
      <c r="F115" s="51"/>
      <c r="G115" s="165"/>
      <c r="H115" s="159"/>
      <c r="I115" s="159"/>
      <c r="J115" s="165"/>
      <c r="K115" s="159"/>
      <c r="L115" s="159"/>
      <c r="M115" s="159"/>
      <c r="N115" s="159"/>
      <c r="O115" s="159"/>
      <c r="P115" s="159"/>
      <c r="Q115" s="159"/>
      <c r="R115" s="159"/>
      <c r="S115" s="159"/>
      <c r="T115" s="102"/>
      <c r="U115" s="102"/>
      <c r="V115" s="102"/>
      <c r="W115" s="102"/>
      <c r="X115" s="102"/>
    </row>
    <row r="116" spans="1:24" ht="12.75" customHeight="1">
      <c r="A116" s="35" t="s">
        <v>266</v>
      </c>
      <c r="B116" s="36" t="s">
        <v>262</v>
      </c>
      <c r="C116" s="36" t="s">
        <v>200</v>
      </c>
      <c r="D116" s="36" t="s">
        <v>200</v>
      </c>
      <c r="E116" s="52" t="s">
        <v>265</v>
      </c>
      <c r="F116" s="51"/>
      <c r="G116" s="165">
        <f t="shared" si="8"/>
        <v>112204.9</v>
      </c>
      <c r="H116" s="159">
        <f>H119</f>
        <v>97810</v>
      </c>
      <c r="I116" s="159">
        <f>I121</f>
        <v>14394.9</v>
      </c>
      <c r="J116" s="165">
        <f t="shared" si="15"/>
        <v>0</v>
      </c>
      <c r="K116" s="159"/>
      <c r="L116" s="159"/>
      <c r="M116" s="159">
        <f t="shared" si="9"/>
        <v>165000</v>
      </c>
      <c r="N116" s="159">
        <f>N119</f>
        <v>165000</v>
      </c>
      <c r="O116" s="159"/>
      <c r="P116" s="159">
        <f t="shared" si="10"/>
        <v>165000</v>
      </c>
      <c r="Q116" s="159">
        <f t="shared" si="11"/>
        <v>165000</v>
      </c>
      <c r="R116" s="159">
        <f t="shared" si="12"/>
        <v>0</v>
      </c>
      <c r="S116" s="159">
        <f t="shared" si="13"/>
        <v>0</v>
      </c>
      <c r="T116" s="102"/>
      <c r="U116" s="102"/>
      <c r="V116" s="102">
        <f t="shared" si="14"/>
        <v>0</v>
      </c>
      <c r="W116" s="102"/>
      <c r="X116" s="102"/>
    </row>
    <row r="117" spans="1:24" ht="12.75" customHeight="1">
      <c r="A117" s="19"/>
      <c r="B117" s="21"/>
      <c r="C117" s="21"/>
      <c r="D117" s="51"/>
      <c r="E117" s="52" t="s">
        <v>5</v>
      </c>
      <c r="F117" s="51"/>
      <c r="G117" s="165"/>
      <c r="H117" s="159"/>
      <c r="I117" s="159"/>
      <c r="J117" s="165"/>
      <c r="K117" s="159"/>
      <c r="L117" s="159"/>
      <c r="M117" s="159"/>
      <c r="N117" s="159"/>
      <c r="O117" s="159"/>
      <c r="P117" s="159"/>
      <c r="Q117" s="159"/>
      <c r="R117" s="159"/>
      <c r="S117" s="159"/>
      <c r="T117" s="102"/>
      <c r="U117" s="102"/>
      <c r="V117" s="102"/>
      <c r="W117" s="102"/>
      <c r="X117" s="102"/>
    </row>
    <row r="118" spans="1:24" s="6" customFormat="1" ht="25.5" customHeight="1">
      <c r="A118" s="9"/>
      <c r="B118" s="10"/>
      <c r="C118" s="10"/>
      <c r="D118" s="41"/>
      <c r="E118" s="53" t="s">
        <v>601</v>
      </c>
      <c r="F118" s="56"/>
      <c r="G118" s="165">
        <f t="shared" si="8"/>
        <v>0</v>
      </c>
      <c r="H118" s="158"/>
      <c r="I118" s="158"/>
      <c r="J118" s="165">
        <f t="shared" si="15"/>
        <v>217500</v>
      </c>
      <c r="K118" s="158">
        <f>K119+K121</f>
        <v>163500</v>
      </c>
      <c r="L118" s="158">
        <f>L121</f>
        <v>54000</v>
      </c>
      <c r="M118" s="159">
        <f t="shared" si="9"/>
        <v>0</v>
      </c>
      <c r="N118" s="159"/>
      <c r="O118" s="159"/>
      <c r="P118" s="159">
        <f t="shared" si="10"/>
        <v>-217500</v>
      </c>
      <c r="Q118" s="159">
        <f t="shared" si="11"/>
        <v>-163500</v>
      </c>
      <c r="R118" s="159">
        <f t="shared" si="12"/>
        <v>-54000</v>
      </c>
      <c r="S118" s="159">
        <f t="shared" si="13"/>
        <v>0</v>
      </c>
      <c r="T118" s="102"/>
      <c r="U118" s="102"/>
      <c r="V118" s="102">
        <f t="shared" si="14"/>
        <v>0</v>
      </c>
      <c r="W118" s="102"/>
      <c r="X118" s="102"/>
    </row>
    <row r="119" spans="1:24" ht="26.25" customHeight="1">
      <c r="A119" s="19"/>
      <c r="B119" s="21"/>
      <c r="C119" s="21"/>
      <c r="D119" s="51"/>
      <c r="E119" s="108" t="s">
        <v>648</v>
      </c>
      <c r="F119" s="36">
        <v>4637</v>
      </c>
      <c r="G119" s="165">
        <f t="shared" si="8"/>
        <v>97810</v>
      </c>
      <c r="H119" s="159">
        <v>97810</v>
      </c>
      <c r="I119" s="159"/>
      <c r="J119" s="165">
        <f t="shared" si="15"/>
        <v>163500</v>
      </c>
      <c r="K119" s="159">
        <v>163500</v>
      </c>
      <c r="L119" s="159"/>
      <c r="M119" s="159">
        <f t="shared" si="9"/>
        <v>165000</v>
      </c>
      <c r="N119" s="159">
        <v>165000</v>
      </c>
      <c r="O119" s="159"/>
      <c r="P119" s="159">
        <f t="shared" si="10"/>
        <v>1500</v>
      </c>
      <c r="Q119" s="159">
        <f t="shared" si="11"/>
        <v>1500</v>
      </c>
      <c r="R119" s="159">
        <f t="shared" si="12"/>
        <v>0</v>
      </c>
      <c r="S119" s="159">
        <f t="shared" si="13"/>
        <v>168000</v>
      </c>
      <c r="T119" s="102">
        <v>168000</v>
      </c>
      <c r="U119" s="102"/>
      <c r="V119" s="102">
        <f t="shared" si="14"/>
        <v>173400</v>
      </c>
      <c r="W119" s="102">
        <v>173400</v>
      </c>
      <c r="X119" s="102"/>
    </row>
    <row r="120" spans="1:24" ht="12.75" customHeight="1">
      <c r="A120" s="19"/>
      <c r="B120" s="21"/>
      <c r="C120" s="21"/>
      <c r="D120" s="51"/>
      <c r="E120" s="55" t="s">
        <v>526</v>
      </c>
      <c r="F120" s="36">
        <v>5113</v>
      </c>
      <c r="G120" s="165"/>
      <c r="H120" s="159"/>
      <c r="I120" s="159"/>
      <c r="J120" s="165"/>
      <c r="K120" s="159"/>
      <c r="L120" s="159"/>
      <c r="M120" s="159"/>
      <c r="N120" s="159"/>
      <c r="O120" s="159"/>
      <c r="P120" s="159"/>
      <c r="Q120" s="159"/>
      <c r="R120" s="159"/>
      <c r="S120" s="159"/>
      <c r="T120" s="102"/>
      <c r="U120" s="102"/>
      <c r="V120" s="102"/>
      <c r="W120" s="102"/>
      <c r="X120" s="102"/>
    </row>
    <row r="121" spans="1:24" ht="12.75" customHeight="1">
      <c r="A121" s="19"/>
      <c r="B121" s="21"/>
      <c r="C121" s="21"/>
      <c r="D121" s="51"/>
      <c r="E121" s="52" t="s">
        <v>662</v>
      </c>
      <c r="F121" s="36">
        <v>5129</v>
      </c>
      <c r="G121" s="165">
        <f t="shared" si="8"/>
        <v>14394.9</v>
      </c>
      <c r="H121" s="159"/>
      <c r="I121" s="159">
        <v>14394.9</v>
      </c>
      <c r="J121" s="165">
        <f t="shared" si="15"/>
        <v>54000</v>
      </c>
      <c r="K121" s="159"/>
      <c r="L121" s="159">
        <v>54000</v>
      </c>
      <c r="M121" s="159">
        <f t="shared" si="9"/>
        <v>0</v>
      </c>
      <c r="N121" s="159"/>
      <c r="O121" s="159"/>
      <c r="P121" s="159">
        <f t="shared" si="10"/>
        <v>-54000</v>
      </c>
      <c r="Q121" s="159">
        <f t="shared" si="11"/>
        <v>0</v>
      </c>
      <c r="R121" s="159">
        <f t="shared" si="12"/>
        <v>-54000</v>
      </c>
      <c r="S121" s="159">
        <f t="shared" si="13"/>
        <v>0</v>
      </c>
      <c r="T121" s="102"/>
      <c r="U121" s="102"/>
      <c r="V121" s="102">
        <f t="shared" si="14"/>
        <v>0</v>
      </c>
      <c r="W121" s="102"/>
      <c r="X121" s="102"/>
    </row>
    <row r="122" spans="1:24" ht="12.75" customHeight="1">
      <c r="A122" s="19"/>
      <c r="B122" s="21"/>
      <c r="C122" s="21"/>
      <c r="D122" s="51"/>
      <c r="E122" s="52" t="s">
        <v>458</v>
      </c>
      <c r="F122" s="36" t="s">
        <v>459</v>
      </c>
      <c r="G122" s="165"/>
      <c r="H122" s="159"/>
      <c r="I122" s="159"/>
      <c r="J122" s="165"/>
      <c r="K122" s="159"/>
      <c r="L122" s="159"/>
      <c r="M122" s="159"/>
      <c r="N122" s="159"/>
      <c r="O122" s="159"/>
      <c r="P122" s="159"/>
      <c r="Q122" s="159"/>
      <c r="R122" s="159"/>
      <c r="S122" s="159"/>
      <c r="T122" s="102"/>
      <c r="U122" s="102"/>
      <c r="V122" s="102"/>
      <c r="W122" s="102"/>
      <c r="X122" s="102"/>
    </row>
    <row r="123" spans="1:24" s="6" customFormat="1" ht="46.5" customHeight="1">
      <c r="A123" s="9" t="s">
        <v>267</v>
      </c>
      <c r="B123" s="10" t="s">
        <v>262</v>
      </c>
      <c r="C123" s="10" t="s">
        <v>224</v>
      </c>
      <c r="D123" s="41" t="s">
        <v>197</v>
      </c>
      <c r="E123" s="53" t="s">
        <v>268</v>
      </c>
      <c r="F123" s="56"/>
      <c r="G123" s="165">
        <f t="shared" si="8"/>
        <v>233469.5</v>
      </c>
      <c r="H123" s="158">
        <f>H125</f>
        <v>290</v>
      </c>
      <c r="I123" s="158">
        <f>I125</f>
        <v>233179.5</v>
      </c>
      <c r="J123" s="165">
        <f t="shared" si="15"/>
        <v>374000</v>
      </c>
      <c r="K123" s="158"/>
      <c r="L123" s="158">
        <f>L125</f>
        <v>374000</v>
      </c>
      <c r="M123" s="159">
        <f t="shared" si="9"/>
        <v>130000</v>
      </c>
      <c r="N123" s="159"/>
      <c r="O123" s="163">
        <f>O127</f>
        <v>130000</v>
      </c>
      <c r="P123" s="159">
        <f t="shared" si="10"/>
        <v>-244000</v>
      </c>
      <c r="Q123" s="159">
        <f t="shared" si="11"/>
        <v>0</v>
      </c>
      <c r="R123" s="159">
        <f t="shared" si="12"/>
        <v>-244000</v>
      </c>
      <c r="S123" s="159">
        <f t="shared" si="13"/>
        <v>180000</v>
      </c>
      <c r="T123" s="102"/>
      <c r="U123" s="167">
        <f>U127+U128</f>
        <v>180000</v>
      </c>
      <c r="V123" s="102">
        <f t="shared" si="14"/>
        <v>25000</v>
      </c>
      <c r="W123" s="102"/>
      <c r="X123" s="167">
        <f>X127</f>
        <v>25000</v>
      </c>
    </row>
    <row r="124" spans="1:24" ht="12.75" customHeight="1">
      <c r="A124" s="19"/>
      <c r="B124" s="21"/>
      <c r="C124" s="21"/>
      <c r="D124" s="51"/>
      <c r="E124" s="52" t="s">
        <v>202</v>
      </c>
      <c r="F124" s="51"/>
      <c r="G124" s="165"/>
      <c r="H124" s="159"/>
      <c r="I124" s="159"/>
      <c r="J124" s="165"/>
      <c r="K124" s="159"/>
      <c r="L124" s="159"/>
      <c r="M124" s="159"/>
      <c r="N124" s="159"/>
      <c r="O124" s="159"/>
      <c r="P124" s="159"/>
      <c r="Q124" s="159"/>
      <c r="R124" s="159"/>
      <c r="S124" s="159"/>
      <c r="T124" s="102"/>
      <c r="U124" s="102"/>
      <c r="V124" s="102"/>
      <c r="W124" s="102"/>
      <c r="X124" s="102"/>
    </row>
    <row r="125" spans="1:24" ht="12.75" customHeight="1">
      <c r="A125" s="35" t="s">
        <v>269</v>
      </c>
      <c r="B125" s="36" t="s">
        <v>262</v>
      </c>
      <c r="C125" s="36" t="s">
        <v>224</v>
      </c>
      <c r="D125" s="36" t="s">
        <v>200</v>
      </c>
      <c r="E125" s="52" t="s">
        <v>268</v>
      </c>
      <c r="F125" s="51"/>
      <c r="G125" s="165">
        <f t="shared" si="8"/>
        <v>233469.5</v>
      </c>
      <c r="H125" s="159">
        <f>H126</f>
        <v>290</v>
      </c>
      <c r="I125" s="159">
        <f>I127+I129</f>
        <v>233179.5</v>
      </c>
      <c r="J125" s="165">
        <f t="shared" si="15"/>
        <v>374000</v>
      </c>
      <c r="K125" s="159"/>
      <c r="L125" s="159">
        <f>L127+L128+L129</f>
        <v>374000</v>
      </c>
      <c r="M125" s="159">
        <f t="shared" si="9"/>
        <v>0</v>
      </c>
      <c r="N125" s="159"/>
      <c r="O125" s="159"/>
      <c r="P125" s="159">
        <f t="shared" si="10"/>
        <v>-374000</v>
      </c>
      <c r="Q125" s="159">
        <f t="shared" si="11"/>
        <v>0</v>
      </c>
      <c r="R125" s="159">
        <f t="shared" si="12"/>
        <v>-374000</v>
      </c>
      <c r="S125" s="159">
        <f t="shared" si="13"/>
        <v>0</v>
      </c>
      <c r="T125" s="102"/>
      <c r="U125" s="102"/>
      <c r="V125" s="102">
        <f t="shared" si="14"/>
        <v>0</v>
      </c>
      <c r="W125" s="102"/>
      <c r="X125" s="102"/>
    </row>
    <row r="126" spans="1:24" ht="12.75" customHeight="1">
      <c r="A126" s="35"/>
      <c r="B126" s="36"/>
      <c r="C126" s="36"/>
      <c r="D126" s="36"/>
      <c r="E126" s="108" t="s">
        <v>648</v>
      </c>
      <c r="F126" s="36">
        <v>4637</v>
      </c>
      <c r="G126" s="165">
        <f t="shared" si="8"/>
        <v>290</v>
      </c>
      <c r="H126" s="159">
        <v>290</v>
      </c>
      <c r="I126" s="159"/>
      <c r="J126" s="165"/>
      <c r="K126" s="159"/>
      <c r="L126" s="159"/>
      <c r="M126" s="159">
        <f t="shared" si="9"/>
        <v>0</v>
      </c>
      <c r="N126" s="159"/>
      <c r="O126" s="159"/>
      <c r="P126" s="159">
        <f t="shared" si="10"/>
        <v>0</v>
      </c>
      <c r="Q126" s="159">
        <f t="shared" si="11"/>
        <v>0</v>
      </c>
      <c r="R126" s="159">
        <f t="shared" si="12"/>
        <v>0</v>
      </c>
      <c r="S126" s="159">
        <f t="shared" si="13"/>
        <v>0</v>
      </c>
      <c r="T126" s="102"/>
      <c r="U126" s="102"/>
      <c r="V126" s="102">
        <f t="shared" si="14"/>
        <v>0</v>
      </c>
      <c r="W126" s="102"/>
      <c r="X126" s="102"/>
    </row>
    <row r="127" spans="1:24" ht="12.75" customHeight="1">
      <c r="A127" s="19"/>
      <c r="B127" s="21"/>
      <c r="C127" s="21"/>
      <c r="D127" s="51"/>
      <c r="E127" s="52" t="s">
        <v>524</v>
      </c>
      <c r="F127" s="36" t="s">
        <v>523</v>
      </c>
      <c r="G127" s="165">
        <f t="shared" si="8"/>
        <v>232750.7</v>
      </c>
      <c r="H127" s="159"/>
      <c r="I127" s="159">
        <v>232750.7</v>
      </c>
      <c r="J127" s="165">
        <f t="shared" si="15"/>
        <v>355000</v>
      </c>
      <c r="K127" s="159"/>
      <c r="L127" s="159">
        <v>355000</v>
      </c>
      <c r="M127" s="159">
        <f t="shared" si="9"/>
        <v>130000</v>
      </c>
      <c r="N127" s="159"/>
      <c r="O127" s="159">
        <v>130000</v>
      </c>
      <c r="P127" s="159">
        <f t="shared" si="10"/>
        <v>-225000</v>
      </c>
      <c r="Q127" s="159">
        <f t="shared" si="11"/>
        <v>0</v>
      </c>
      <c r="R127" s="159">
        <f t="shared" si="12"/>
        <v>-225000</v>
      </c>
      <c r="S127" s="159">
        <f t="shared" si="13"/>
        <v>30000</v>
      </c>
      <c r="T127" s="102"/>
      <c r="U127" s="102">
        <v>30000</v>
      </c>
      <c r="V127" s="102">
        <f t="shared" si="14"/>
        <v>25000</v>
      </c>
      <c r="W127" s="102"/>
      <c r="X127" s="102">
        <v>25000</v>
      </c>
    </row>
    <row r="128" spans="1:24" ht="12.75" customHeight="1">
      <c r="A128" s="19"/>
      <c r="B128" s="21"/>
      <c r="C128" s="21"/>
      <c r="D128" s="51"/>
      <c r="E128" s="52" t="s">
        <v>526</v>
      </c>
      <c r="F128" s="36" t="s">
        <v>525</v>
      </c>
      <c r="G128" s="165">
        <f t="shared" si="8"/>
        <v>0</v>
      </c>
      <c r="H128" s="159"/>
      <c r="I128" s="159"/>
      <c r="J128" s="165">
        <f t="shared" si="15"/>
        <v>16000</v>
      </c>
      <c r="K128" s="159"/>
      <c r="L128" s="159">
        <v>16000</v>
      </c>
      <c r="M128" s="159">
        <f t="shared" si="9"/>
        <v>0</v>
      </c>
      <c r="N128" s="159"/>
      <c r="O128" s="159"/>
      <c r="P128" s="159">
        <f t="shared" si="10"/>
        <v>-16000</v>
      </c>
      <c r="Q128" s="159">
        <f t="shared" si="11"/>
        <v>0</v>
      </c>
      <c r="R128" s="159">
        <f t="shared" si="12"/>
        <v>-16000</v>
      </c>
      <c r="S128" s="159">
        <f t="shared" si="13"/>
        <v>150000</v>
      </c>
      <c r="T128" s="102"/>
      <c r="U128" s="102">
        <v>150000</v>
      </c>
      <c r="V128" s="102">
        <f t="shared" si="14"/>
        <v>0</v>
      </c>
      <c r="W128" s="102"/>
      <c r="X128" s="102"/>
    </row>
    <row r="129" spans="1:24" ht="12.75" customHeight="1">
      <c r="A129" s="19"/>
      <c r="B129" s="21"/>
      <c r="C129" s="21"/>
      <c r="D129" s="51"/>
      <c r="E129" s="52" t="s">
        <v>662</v>
      </c>
      <c r="F129" s="36">
        <v>5129</v>
      </c>
      <c r="G129" s="165">
        <f t="shared" si="8"/>
        <v>428.8</v>
      </c>
      <c r="H129" s="159"/>
      <c r="I129" s="159">
        <v>428.8</v>
      </c>
      <c r="J129" s="165">
        <f t="shared" si="15"/>
        <v>3000</v>
      </c>
      <c r="K129" s="159"/>
      <c r="L129" s="159">
        <v>3000</v>
      </c>
      <c r="M129" s="159">
        <f t="shared" si="9"/>
        <v>0</v>
      </c>
      <c r="N129" s="159"/>
      <c r="O129" s="159"/>
      <c r="P129" s="159">
        <f t="shared" si="10"/>
        <v>-3000</v>
      </c>
      <c r="Q129" s="159">
        <f t="shared" si="11"/>
        <v>0</v>
      </c>
      <c r="R129" s="159">
        <f t="shared" si="12"/>
        <v>-3000</v>
      </c>
      <c r="S129" s="159">
        <f t="shared" si="13"/>
        <v>0</v>
      </c>
      <c r="T129" s="102"/>
      <c r="U129" s="102"/>
      <c r="V129" s="102">
        <f t="shared" si="14"/>
        <v>0</v>
      </c>
      <c r="W129" s="102"/>
      <c r="X129" s="102"/>
    </row>
    <row r="130" spans="1:24" s="6" customFormat="1" ht="46.5" customHeight="1">
      <c r="A130" s="9" t="s">
        <v>277</v>
      </c>
      <c r="B130" s="10" t="s">
        <v>278</v>
      </c>
      <c r="C130" s="10" t="s">
        <v>197</v>
      </c>
      <c r="D130" s="41" t="s">
        <v>197</v>
      </c>
      <c r="E130" s="53" t="s">
        <v>279</v>
      </c>
      <c r="F130" s="56"/>
      <c r="G130" s="165">
        <f t="shared" si="8"/>
        <v>228884.36</v>
      </c>
      <c r="H130" s="158">
        <f>H134+H140+H153</f>
        <v>61341</v>
      </c>
      <c r="I130" s="158">
        <f>I134+I140+I153</f>
        <v>167543.36</v>
      </c>
      <c r="J130" s="165">
        <f t="shared" si="15"/>
        <v>910855</v>
      </c>
      <c r="K130" s="158">
        <f>K140+K153</f>
        <v>103085</v>
      </c>
      <c r="L130" s="158">
        <f>L134+L140+L153</f>
        <v>807770</v>
      </c>
      <c r="M130" s="159">
        <f t="shared" si="9"/>
        <v>308500</v>
      </c>
      <c r="N130" s="158">
        <f>N140+N153</f>
        <v>98500</v>
      </c>
      <c r="O130" s="158">
        <f>O134+O140</f>
        <v>210000</v>
      </c>
      <c r="P130" s="159">
        <f t="shared" si="10"/>
        <v>-602355</v>
      </c>
      <c r="Q130" s="159">
        <f t="shared" si="11"/>
        <v>-4585</v>
      </c>
      <c r="R130" s="159">
        <f t="shared" si="12"/>
        <v>-597770</v>
      </c>
      <c r="S130" s="159">
        <f t="shared" si="13"/>
        <v>253000</v>
      </c>
      <c r="T130" s="167">
        <f>T140++T153</f>
        <v>104000</v>
      </c>
      <c r="U130" s="167">
        <f>U134+U140</f>
        <v>149000</v>
      </c>
      <c r="V130" s="102">
        <f t="shared" si="14"/>
        <v>176000</v>
      </c>
      <c r="W130" s="167">
        <f>W140+W153</f>
        <v>112000</v>
      </c>
      <c r="X130" s="167">
        <f>X134+X140</f>
        <v>64000</v>
      </c>
    </row>
    <row r="131" spans="1:24" ht="12.75" customHeight="1">
      <c r="A131" s="19"/>
      <c r="B131" s="21"/>
      <c r="C131" s="21"/>
      <c r="D131" s="51"/>
      <c r="E131" s="52" t="s">
        <v>5</v>
      </c>
      <c r="F131" s="51"/>
      <c r="G131" s="165"/>
      <c r="H131" s="159"/>
      <c r="I131" s="159"/>
      <c r="J131" s="165"/>
      <c r="K131" s="159"/>
      <c r="L131" s="159"/>
      <c r="M131" s="159"/>
      <c r="N131" s="159"/>
      <c r="O131" s="159"/>
      <c r="P131" s="159"/>
      <c r="Q131" s="159"/>
      <c r="R131" s="159"/>
      <c r="S131" s="159"/>
      <c r="T131" s="102"/>
      <c r="U131" s="102"/>
      <c r="V131" s="102"/>
      <c r="W131" s="102"/>
      <c r="X131" s="102"/>
    </row>
    <row r="132" spans="1:24" s="6" customFormat="1" ht="46.5" customHeight="1">
      <c r="A132" s="9" t="s">
        <v>280</v>
      </c>
      <c r="B132" s="10" t="s">
        <v>278</v>
      </c>
      <c r="C132" s="10" t="s">
        <v>200</v>
      </c>
      <c r="D132" s="41" t="s">
        <v>197</v>
      </c>
      <c r="E132" s="53" t="s">
        <v>281</v>
      </c>
      <c r="F132" s="56"/>
      <c r="G132" s="165"/>
      <c r="H132" s="158"/>
      <c r="I132" s="158"/>
      <c r="J132" s="165"/>
      <c r="K132" s="158"/>
      <c r="L132" s="158"/>
      <c r="M132" s="159"/>
      <c r="N132" s="159"/>
      <c r="O132" s="159"/>
      <c r="P132" s="159"/>
      <c r="Q132" s="159"/>
      <c r="R132" s="159"/>
      <c r="S132" s="159"/>
      <c r="T132" s="102"/>
      <c r="U132" s="102"/>
      <c r="V132" s="102"/>
      <c r="W132" s="102"/>
      <c r="X132" s="102"/>
    </row>
    <row r="133" spans="1:24" ht="12.75" customHeight="1">
      <c r="A133" s="19"/>
      <c r="B133" s="21"/>
      <c r="C133" s="21"/>
      <c r="D133" s="51"/>
      <c r="E133" s="52" t="s">
        <v>202</v>
      </c>
      <c r="F133" s="51"/>
      <c r="G133" s="165"/>
      <c r="H133" s="159"/>
      <c r="I133" s="159"/>
      <c r="J133" s="165"/>
      <c r="K133" s="159"/>
      <c r="L133" s="159"/>
      <c r="M133" s="159"/>
      <c r="N133" s="159"/>
      <c r="O133" s="159"/>
      <c r="P133" s="159"/>
      <c r="Q133" s="159"/>
      <c r="R133" s="159"/>
      <c r="S133" s="159"/>
      <c r="T133" s="102"/>
      <c r="U133" s="102"/>
      <c r="V133" s="102"/>
      <c r="W133" s="102"/>
      <c r="X133" s="102"/>
    </row>
    <row r="134" spans="1:24" ht="12.75" customHeight="1">
      <c r="A134" s="35">
        <v>2630</v>
      </c>
      <c r="B134" s="36" t="s">
        <v>278</v>
      </c>
      <c r="C134" s="36">
        <v>3</v>
      </c>
      <c r="D134" s="36">
        <v>0</v>
      </c>
      <c r="E134" s="57" t="s">
        <v>674</v>
      </c>
      <c r="F134" s="51"/>
      <c r="G134" s="165">
        <f aca="true" t="shared" si="16" ref="G134:G195">H134+I134</f>
        <v>16120.76</v>
      </c>
      <c r="H134" s="158">
        <f>H135</f>
        <v>170</v>
      </c>
      <c r="I134" s="158">
        <f>I137</f>
        <v>15950.76</v>
      </c>
      <c r="J134" s="165">
        <f t="shared" si="15"/>
        <v>488609</v>
      </c>
      <c r="K134" s="163"/>
      <c r="L134" s="158">
        <f>L136+L137+L138</f>
        <v>488609</v>
      </c>
      <c r="M134" s="159">
        <f t="shared" si="9"/>
        <v>70000</v>
      </c>
      <c r="N134" s="159"/>
      <c r="O134" s="158">
        <f>O136</f>
        <v>70000</v>
      </c>
      <c r="P134" s="159">
        <f t="shared" si="10"/>
        <v>-418609</v>
      </c>
      <c r="Q134" s="159">
        <f t="shared" si="11"/>
        <v>0</v>
      </c>
      <c r="R134" s="159">
        <f t="shared" si="12"/>
        <v>-418609</v>
      </c>
      <c r="S134" s="159">
        <f t="shared" si="13"/>
        <v>99000</v>
      </c>
      <c r="T134" s="167"/>
      <c r="U134" s="167">
        <f>U136</f>
        <v>99000</v>
      </c>
      <c r="V134" s="102">
        <f t="shared" si="14"/>
        <v>30000</v>
      </c>
      <c r="W134" s="167"/>
      <c r="X134" s="167">
        <f>X136</f>
        <v>30000</v>
      </c>
    </row>
    <row r="135" spans="1:24" ht="12.75" customHeight="1">
      <c r="A135" s="35"/>
      <c r="B135" s="36"/>
      <c r="C135" s="36"/>
      <c r="D135" s="36"/>
      <c r="E135" s="108" t="s">
        <v>648</v>
      </c>
      <c r="F135" s="36">
        <v>4637</v>
      </c>
      <c r="G135" s="165">
        <f t="shared" si="16"/>
        <v>170</v>
      </c>
      <c r="H135" s="159">
        <v>170</v>
      </c>
      <c r="I135" s="159"/>
      <c r="J135" s="165"/>
      <c r="K135" s="163"/>
      <c r="L135" s="158"/>
      <c r="M135" s="159">
        <f t="shared" si="9"/>
        <v>0</v>
      </c>
      <c r="N135" s="159"/>
      <c r="O135" s="159"/>
      <c r="P135" s="159">
        <f t="shared" si="10"/>
        <v>0</v>
      </c>
      <c r="Q135" s="159">
        <f t="shared" si="11"/>
        <v>0</v>
      </c>
      <c r="R135" s="159">
        <f t="shared" si="12"/>
        <v>0</v>
      </c>
      <c r="S135" s="159">
        <f t="shared" si="13"/>
        <v>0</v>
      </c>
      <c r="T135" s="102"/>
      <c r="U135" s="102"/>
      <c r="V135" s="102">
        <f t="shared" si="14"/>
        <v>0</v>
      </c>
      <c r="W135" s="102"/>
      <c r="X135" s="102"/>
    </row>
    <row r="136" spans="1:24" ht="12.75" customHeight="1">
      <c r="A136" s="35"/>
      <c r="B136" s="36"/>
      <c r="C136" s="36"/>
      <c r="D136" s="36"/>
      <c r="E136" s="52" t="s">
        <v>524</v>
      </c>
      <c r="F136" s="36" t="s">
        <v>523</v>
      </c>
      <c r="G136" s="165">
        <f t="shared" si="16"/>
        <v>0</v>
      </c>
      <c r="H136" s="159"/>
      <c r="I136" s="159"/>
      <c r="J136" s="165">
        <f t="shared" si="15"/>
        <v>484609</v>
      </c>
      <c r="K136" s="163"/>
      <c r="L136" s="159">
        <v>484609</v>
      </c>
      <c r="M136" s="159">
        <f t="shared" si="9"/>
        <v>70000</v>
      </c>
      <c r="N136" s="159"/>
      <c r="O136" s="159">
        <v>70000</v>
      </c>
      <c r="P136" s="159">
        <f t="shared" si="10"/>
        <v>-414609</v>
      </c>
      <c r="Q136" s="159">
        <f t="shared" si="11"/>
        <v>0</v>
      </c>
      <c r="R136" s="159">
        <f t="shared" si="12"/>
        <v>-414609</v>
      </c>
      <c r="S136" s="159">
        <f t="shared" si="13"/>
        <v>99000</v>
      </c>
      <c r="T136" s="102"/>
      <c r="U136" s="102">
        <v>99000</v>
      </c>
      <c r="V136" s="102">
        <f t="shared" si="14"/>
        <v>30000</v>
      </c>
      <c r="W136" s="102"/>
      <c r="X136" s="102">
        <v>30000</v>
      </c>
    </row>
    <row r="137" spans="1:24" ht="12.75" customHeight="1">
      <c r="A137" s="19"/>
      <c r="B137" s="21"/>
      <c r="C137" s="21"/>
      <c r="D137" s="51"/>
      <c r="E137" s="52" t="s">
        <v>526</v>
      </c>
      <c r="F137" s="36">
        <v>5113</v>
      </c>
      <c r="G137" s="165">
        <f t="shared" si="16"/>
        <v>15950.76</v>
      </c>
      <c r="H137" s="159"/>
      <c r="I137" s="159">
        <v>15950.76</v>
      </c>
      <c r="J137" s="165">
        <f t="shared" si="15"/>
        <v>1000</v>
      </c>
      <c r="K137" s="159"/>
      <c r="L137" s="159">
        <v>1000</v>
      </c>
      <c r="M137" s="159">
        <f t="shared" si="9"/>
        <v>0</v>
      </c>
      <c r="N137" s="159"/>
      <c r="O137" s="159"/>
      <c r="P137" s="159">
        <f t="shared" si="10"/>
        <v>-1000</v>
      </c>
      <c r="Q137" s="159">
        <f t="shared" si="11"/>
        <v>0</v>
      </c>
      <c r="R137" s="159">
        <f t="shared" si="12"/>
        <v>-1000</v>
      </c>
      <c r="S137" s="159">
        <f t="shared" si="13"/>
        <v>0</v>
      </c>
      <c r="T137" s="102"/>
      <c r="U137" s="102"/>
      <c r="V137" s="102">
        <f t="shared" si="14"/>
        <v>0</v>
      </c>
      <c r="W137" s="102"/>
      <c r="X137" s="102"/>
    </row>
    <row r="138" spans="1:24" ht="12.75" customHeight="1">
      <c r="A138" s="19"/>
      <c r="B138" s="21"/>
      <c r="C138" s="21"/>
      <c r="D138" s="51"/>
      <c r="E138" s="52" t="s">
        <v>662</v>
      </c>
      <c r="F138" s="36">
        <v>5129</v>
      </c>
      <c r="G138" s="165">
        <f t="shared" si="16"/>
        <v>0</v>
      </c>
      <c r="H138" s="159"/>
      <c r="I138" s="159"/>
      <c r="J138" s="165">
        <f t="shared" si="15"/>
        <v>3000</v>
      </c>
      <c r="K138" s="159"/>
      <c r="L138" s="159">
        <v>3000</v>
      </c>
      <c r="M138" s="159">
        <f t="shared" si="9"/>
        <v>0</v>
      </c>
      <c r="N138" s="159"/>
      <c r="O138" s="159"/>
      <c r="P138" s="159">
        <f t="shared" si="10"/>
        <v>-3000</v>
      </c>
      <c r="Q138" s="159">
        <f t="shared" si="11"/>
        <v>0</v>
      </c>
      <c r="R138" s="159">
        <f t="shared" si="12"/>
        <v>-3000</v>
      </c>
      <c r="S138" s="159">
        <f t="shared" si="13"/>
        <v>0</v>
      </c>
      <c r="T138" s="102"/>
      <c r="U138" s="102"/>
      <c r="V138" s="102">
        <f t="shared" si="14"/>
        <v>0</v>
      </c>
      <c r="W138" s="102"/>
      <c r="X138" s="102"/>
    </row>
    <row r="139" spans="1:24" ht="12.75" customHeight="1">
      <c r="A139" s="19">
        <v>2630</v>
      </c>
      <c r="B139" s="21">
        <v>6</v>
      </c>
      <c r="C139" s="21">
        <v>3</v>
      </c>
      <c r="D139" s="51"/>
      <c r="E139" s="52"/>
      <c r="F139" s="36"/>
      <c r="G139" s="165"/>
      <c r="H139" s="159"/>
      <c r="I139" s="159"/>
      <c r="J139" s="165"/>
      <c r="K139" s="159"/>
      <c r="L139" s="159"/>
      <c r="M139" s="159"/>
      <c r="N139" s="159"/>
      <c r="O139" s="159"/>
      <c r="P139" s="159"/>
      <c r="Q139" s="159"/>
      <c r="R139" s="159"/>
      <c r="S139" s="159"/>
      <c r="T139" s="102"/>
      <c r="U139" s="102"/>
      <c r="V139" s="102"/>
      <c r="W139" s="102"/>
      <c r="X139" s="102"/>
    </row>
    <row r="140" spans="1:24" s="6" customFormat="1" ht="46.5" customHeight="1">
      <c r="A140" s="9" t="s">
        <v>283</v>
      </c>
      <c r="B140" s="10" t="s">
        <v>278</v>
      </c>
      <c r="C140" s="10" t="s">
        <v>240</v>
      </c>
      <c r="D140" s="41" t="s">
        <v>197</v>
      </c>
      <c r="E140" s="53" t="s">
        <v>284</v>
      </c>
      <c r="F140" s="56"/>
      <c r="G140" s="165">
        <f t="shared" si="16"/>
        <v>161593.8</v>
      </c>
      <c r="H140" s="158">
        <f>H143</f>
        <v>18550</v>
      </c>
      <c r="I140" s="158">
        <f>I144+I146+I147</f>
        <v>143043.8</v>
      </c>
      <c r="J140" s="165">
        <f t="shared" si="15"/>
        <v>360611</v>
      </c>
      <c r="K140" s="158">
        <f>K142</f>
        <v>44450</v>
      </c>
      <c r="L140" s="158">
        <f>L142</f>
        <v>316161</v>
      </c>
      <c r="M140" s="159">
        <f aca="true" t="shared" si="17" ref="M140:M200">N140+O140</f>
        <v>185000</v>
      </c>
      <c r="N140" s="158">
        <f>N143</f>
        <v>45000</v>
      </c>
      <c r="O140" s="158">
        <f>O144</f>
        <v>140000</v>
      </c>
      <c r="P140" s="159">
        <f aca="true" t="shared" si="18" ref="P140:P200">Q140+R140</f>
        <v>-175611</v>
      </c>
      <c r="Q140" s="159">
        <f aca="true" t="shared" si="19" ref="Q140:Q200">N140-K140</f>
        <v>550</v>
      </c>
      <c r="R140" s="159">
        <f aca="true" t="shared" si="20" ref="R140:R200">O140-L140</f>
        <v>-176161</v>
      </c>
      <c r="S140" s="159">
        <f aca="true" t="shared" si="21" ref="S140:S200">T140+U140</f>
        <v>97000</v>
      </c>
      <c r="T140" s="166">
        <f>T143</f>
        <v>47000</v>
      </c>
      <c r="U140" s="166">
        <f>U144</f>
        <v>50000</v>
      </c>
      <c r="V140" s="102">
        <f aca="true" t="shared" si="22" ref="V140:V200">W140+X140</f>
        <v>86000</v>
      </c>
      <c r="W140" s="166">
        <f>W143</f>
        <v>52000</v>
      </c>
      <c r="X140" s="167">
        <f>X144</f>
        <v>34000</v>
      </c>
    </row>
    <row r="141" spans="1:24" ht="12.75" customHeight="1">
      <c r="A141" s="19"/>
      <c r="B141" s="21"/>
      <c r="C141" s="21"/>
      <c r="D141" s="51"/>
      <c r="E141" s="52" t="s">
        <v>202</v>
      </c>
      <c r="F141" s="51"/>
      <c r="G141" s="165"/>
      <c r="H141" s="159"/>
      <c r="I141" s="159"/>
      <c r="J141" s="165"/>
      <c r="K141" s="159"/>
      <c r="L141" s="159"/>
      <c r="M141" s="159"/>
      <c r="N141" s="159"/>
      <c r="O141" s="159"/>
      <c r="P141" s="159"/>
      <c r="Q141" s="159"/>
      <c r="R141" s="159"/>
      <c r="S141" s="159"/>
      <c r="T141" s="102"/>
      <c r="U141" s="102"/>
      <c r="V141" s="102"/>
      <c r="W141" s="102"/>
      <c r="X141" s="102"/>
    </row>
    <row r="142" spans="1:24" ht="12.75" customHeight="1">
      <c r="A142" s="35" t="s">
        <v>285</v>
      </c>
      <c r="B142" s="36" t="s">
        <v>278</v>
      </c>
      <c r="C142" s="36" t="s">
        <v>240</v>
      </c>
      <c r="D142" s="36" t="s">
        <v>200</v>
      </c>
      <c r="E142" s="52" t="s">
        <v>284</v>
      </c>
      <c r="F142" s="51"/>
      <c r="G142" s="165">
        <f t="shared" si="16"/>
        <v>0</v>
      </c>
      <c r="H142" s="159"/>
      <c r="I142" s="159"/>
      <c r="J142" s="165">
        <f t="shared" si="15"/>
        <v>360611</v>
      </c>
      <c r="K142" s="158">
        <f>K143</f>
        <v>44450</v>
      </c>
      <c r="L142" s="158">
        <f>L144+L145+L146</f>
        <v>316161</v>
      </c>
      <c r="M142" s="159">
        <f t="shared" si="17"/>
        <v>0</v>
      </c>
      <c r="N142" s="159"/>
      <c r="O142" s="159"/>
      <c r="P142" s="159">
        <f t="shared" si="18"/>
        <v>-360611</v>
      </c>
      <c r="Q142" s="159">
        <f t="shared" si="19"/>
        <v>-44450</v>
      </c>
      <c r="R142" s="159">
        <f t="shared" si="20"/>
        <v>-316161</v>
      </c>
      <c r="S142" s="159">
        <f t="shared" si="21"/>
        <v>0</v>
      </c>
      <c r="T142" s="102"/>
      <c r="U142" s="102"/>
      <c r="V142" s="102">
        <f t="shared" si="22"/>
        <v>0</v>
      </c>
      <c r="W142" s="102"/>
      <c r="X142" s="102"/>
    </row>
    <row r="143" spans="1:24" ht="27" customHeight="1">
      <c r="A143" s="19"/>
      <c r="B143" s="21"/>
      <c r="C143" s="21"/>
      <c r="D143" s="51"/>
      <c r="E143" s="108" t="s">
        <v>648</v>
      </c>
      <c r="F143" s="36">
        <v>4637</v>
      </c>
      <c r="G143" s="165">
        <f t="shared" si="16"/>
        <v>18550</v>
      </c>
      <c r="H143" s="159">
        <v>18550</v>
      </c>
      <c r="I143" s="159"/>
      <c r="J143" s="165">
        <f t="shared" si="15"/>
        <v>44450</v>
      </c>
      <c r="K143" s="159">
        <v>44450</v>
      </c>
      <c r="L143" s="159"/>
      <c r="M143" s="159">
        <f t="shared" si="17"/>
        <v>45000</v>
      </c>
      <c r="N143" s="159">
        <v>45000</v>
      </c>
      <c r="O143" s="159"/>
      <c r="P143" s="159">
        <f t="shared" si="18"/>
        <v>550</v>
      </c>
      <c r="Q143" s="159">
        <f t="shared" si="19"/>
        <v>550</v>
      </c>
      <c r="R143" s="159">
        <f t="shared" si="20"/>
        <v>0</v>
      </c>
      <c r="S143" s="159">
        <f t="shared" si="21"/>
        <v>47000</v>
      </c>
      <c r="T143" s="102">
        <v>47000</v>
      </c>
      <c r="U143" s="102"/>
      <c r="V143" s="102">
        <f t="shared" si="22"/>
        <v>52000</v>
      </c>
      <c r="W143" s="102">
        <v>52000</v>
      </c>
      <c r="X143" s="102"/>
    </row>
    <row r="144" spans="1:24" ht="12.75" customHeight="1">
      <c r="A144" s="19"/>
      <c r="B144" s="21"/>
      <c r="C144" s="21"/>
      <c r="D144" s="51"/>
      <c r="E144" s="55" t="s">
        <v>524</v>
      </c>
      <c r="F144" s="36">
        <v>5112</v>
      </c>
      <c r="G144" s="165">
        <f t="shared" si="16"/>
        <v>115787.3</v>
      </c>
      <c r="H144" s="159"/>
      <c r="I144" s="159">
        <v>115787.3</v>
      </c>
      <c r="J144" s="165">
        <f aca="true" t="shared" si="23" ref="J144:J208">K144+L144</f>
        <v>293161</v>
      </c>
      <c r="K144" s="159"/>
      <c r="L144" s="159">
        <v>293161</v>
      </c>
      <c r="M144" s="159">
        <f t="shared" si="17"/>
        <v>140000</v>
      </c>
      <c r="N144" s="159"/>
      <c r="O144" s="159">
        <v>140000</v>
      </c>
      <c r="P144" s="159">
        <f t="shared" si="18"/>
        <v>-153161</v>
      </c>
      <c r="Q144" s="159">
        <f t="shared" si="19"/>
        <v>0</v>
      </c>
      <c r="R144" s="159">
        <f t="shared" si="20"/>
        <v>-153161</v>
      </c>
      <c r="S144" s="159">
        <f t="shared" si="21"/>
        <v>50000</v>
      </c>
      <c r="T144" s="102"/>
      <c r="U144" s="102">
        <v>50000</v>
      </c>
      <c r="V144" s="102">
        <f t="shared" si="22"/>
        <v>34000</v>
      </c>
      <c r="W144" s="102"/>
      <c r="X144" s="102">
        <v>34000</v>
      </c>
    </row>
    <row r="145" spans="1:24" ht="12.75" customHeight="1">
      <c r="A145" s="19"/>
      <c r="B145" s="21"/>
      <c r="C145" s="21"/>
      <c r="D145" s="51"/>
      <c r="E145" s="52" t="s">
        <v>663</v>
      </c>
      <c r="F145" s="36">
        <v>5121</v>
      </c>
      <c r="G145" s="165">
        <f t="shared" si="16"/>
        <v>0</v>
      </c>
      <c r="H145" s="159"/>
      <c r="I145" s="159"/>
      <c r="J145" s="165">
        <f t="shared" si="23"/>
        <v>5000</v>
      </c>
      <c r="K145" s="159"/>
      <c r="L145" s="159">
        <v>5000</v>
      </c>
      <c r="M145" s="159">
        <f t="shared" si="17"/>
        <v>0</v>
      </c>
      <c r="N145" s="159"/>
      <c r="O145" s="159"/>
      <c r="P145" s="159">
        <f t="shared" si="18"/>
        <v>-5000</v>
      </c>
      <c r="Q145" s="159">
        <f t="shared" si="19"/>
        <v>0</v>
      </c>
      <c r="R145" s="159">
        <f t="shared" si="20"/>
        <v>-5000</v>
      </c>
      <c r="S145" s="159">
        <f t="shared" si="21"/>
        <v>0</v>
      </c>
      <c r="T145" s="102"/>
      <c r="U145" s="102"/>
      <c r="V145" s="102">
        <f t="shared" si="22"/>
        <v>0</v>
      </c>
      <c r="W145" s="102"/>
      <c r="X145" s="102"/>
    </row>
    <row r="146" spans="1:24" ht="12.75" customHeight="1">
      <c r="A146" s="19"/>
      <c r="B146" s="21"/>
      <c r="C146" s="21"/>
      <c r="D146" s="51"/>
      <c r="E146" s="52" t="s">
        <v>662</v>
      </c>
      <c r="F146" s="36">
        <v>5129</v>
      </c>
      <c r="G146" s="165">
        <f t="shared" si="16"/>
        <v>580</v>
      </c>
      <c r="H146" s="159"/>
      <c r="I146" s="159">
        <v>580</v>
      </c>
      <c r="J146" s="165">
        <f t="shared" si="23"/>
        <v>18000</v>
      </c>
      <c r="K146" s="159"/>
      <c r="L146" s="159">
        <v>18000</v>
      </c>
      <c r="M146" s="159">
        <f t="shared" si="17"/>
        <v>0</v>
      </c>
      <c r="N146" s="159"/>
      <c r="O146" s="159"/>
      <c r="P146" s="159">
        <f t="shared" si="18"/>
        <v>-18000</v>
      </c>
      <c r="Q146" s="159">
        <f t="shared" si="19"/>
        <v>0</v>
      </c>
      <c r="R146" s="159">
        <f t="shared" si="20"/>
        <v>-18000</v>
      </c>
      <c r="S146" s="159">
        <f t="shared" si="21"/>
        <v>0</v>
      </c>
      <c r="T146" s="102"/>
      <c r="U146" s="102"/>
      <c r="V146" s="102">
        <f t="shared" si="22"/>
        <v>0</v>
      </c>
      <c r="W146" s="102"/>
      <c r="X146" s="102"/>
    </row>
    <row r="147" spans="1:24" ht="12.75" customHeight="1">
      <c r="A147" s="19"/>
      <c r="B147" s="21"/>
      <c r="C147" s="21"/>
      <c r="D147" s="51"/>
      <c r="E147" s="52" t="s">
        <v>526</v>
      </c>
      <c r="F147" s="36" t="s">
        <v>525</v>
      </c>
      <c r="G147" s="165">
        <f t="shared" si="16"/>
        <v>26676.5</v>
      </c>
      <c r="H147" s="159"/>
      <c r="I147" s="159">
        <v>26676.5</v>
      </c>
      <c r="J147" s="165">
        <f t="shared" si="23"/>
        <v>0</v>
      </c>
      <c r="K147" s="159"/>
      <c r="L147" s="159"/>
      <c r="M147" s="159">
        <f t="shared" si="17"/>
        <v>0</v>
      </c>
      <c r="N147" s="159"/>
      <c r="O147" s="159"/>
      <c r="P147" s="159">
        <f t="shared" si="18"/>
        <v>0</v>
      </c>
      <c r="Q147" s="159">
        <f t="shared" si="19"/>
        <v>0</v>
      </c>
      <c r="R147" s="159">
        <f t="shared" si="20"/>
        <v>0</v>
      </c>
      <c r="S147" s="159">
        <f t="shared" si="21"/>
        <v>0</v>
      </c>
      <c r="T147" s="102"/>
      <c r="U147" s="102"/>
      <c r="V147" s="102">
        <f t="shared" si="22"/>
        <v>0</v>
      </c>
      <c r="W147" s="102"/>
      <c r="X147" s="102"/>
    </row>
    <row r="148" spans="1:24" s="6" customFormat="1" ht="46.5" customHeight="1">
      <c r="A148" s="9" t="s">
        <v>286</v>
      </c>
      <c r="B148" s="10" t="s">
        <v>278</v>
      </c>
      <c r="C148" s="10" t="s">
        <v>213</v>
      </c>
      <c r="D148" s="41" t="s">
        <v>197</v>
      </c>
      <c r="E148" s="53" t="s">
        <v>287</v>
      </c>
      <c r="F148" s="56"/>
      <c r="G148" s="165"/>
      <c r="H148" s="158"/>
      <c r="I148" s="158"/>
      <c r="J148" s="165"/>
      <c r="K148" s="158"/>
      <c r="L148" s="158"/>
      <c r="M148" s="159"/>
      <c r="N148" s="159"/>
      <c r="O148" s="159"/>
      <c r="P148" s="159"/>
      <c r="Q148" s="159"/>
      <c r="R148" s="159"/>
      <c r="S148" s="159"/>
      <c r="T148" s="102"/>
      <c r="U148" s="102"/>
      <c r="V148" s="102"/>
      <c r="W148" s="102"/>
      <c r="X148" s="102"/>
    </row>
    <row r="149" spans="1:24" ht="12.75" customHeight="1">
      <c r="A149" s="19"/>
      <c r="B149" s="21"/>
      <c r="C149" s="21"/>
      <c r="D149" s="51"/>
      <c r="E149" s="52" t="s">
        <v>202</v>
      </c>
      <c r="F149" s="51"/>
      <c r="G149" s="165"/>
      <c r="H149" s="159"/>
      <c r="I149" s="159"/>
      <c r="J149" s="165"/>
      <c r="K149" s="159"/>
      <c r="L149" s="159"/>
      <c r="M149" s="159"/>
      <c r="N149" s="159"/>
      <c r="O149" s="159"/>
      <c r="P149" s="159"/>
      <c r="Q149" s="159"/>
      <c r="R149" s="159"/>
      <c r="S149" s="159"/>
      <c r="T149" s="102"/>
      <c r="U149" s="102"/>
      <c r="V149" s="102"/>
      <c r="W149" s="102"/>
      <c r="X149" s="102"/>
    </row>
    <row r="150" spans="1:24" ht="12.75" customHeight="1">
      <c r="A150" s="35" t="s">
        <v>288</v>
      </c>
      <c r="B150" s="36" t="s">
        <v>278</v>
      </c>
      <c r="C150" s="36" t="s">
        <v>213</v>
      </c>
      <c r="D150" s="36" t="s">
        <v>200</v>
      </c>
      <c r="E150" s="52" t="s">
        <v>287</v>
      </c>
      <c r="F150" s="51"/>
      <c r="G150" s="165"/>
      <c r="H150" s="159"/>
      <c r="I150" s="159"/>
      <c r="J150" s="165"/>
      <c r="K150" s="159"/>
      <c r="L150" s="159"/>
      <c r="M150" s="159"/>
      <c r="N150" s="159"/>
      <c r="O150" s="159"/>
      <c r="P150" s="159"/>
      <c r="Q150" s="159"/>
      <c r="R150" s="159"/>
      <c r="S150" s="159"/>
      <c r="T150" s="102"/>
      <c r="U150" s="102"/>
      <c r="V150" s="102"/>
      <c r="W150" s="102"/>
      <c r="X150" s="102"/>
    </row>
    <row r="151" spans="1:24" s="6" customFormat="1" ht="46.5" customHeight="1">
      <c r="A151" s="9"/>
      <c r="B151" s="10"/>
      <c r="C151" s="10"/>
      <c r="D151" s="41"/>
      <c r="E151" s="53" t="s">
        <v>602</v>
      </c>
      <c r="F151" s="56"/>
      <c r="G151" s="165"/>
      <c r="H151" s="158"/>
      <c r="I151" s="158"/>
      <c r="J151" s="165"/>
      <c r="K151" s="158"/>
      <c r="L151" s="158"/>
      <c r="M151" s="159"/>
      <c r="N151" s="159"/>
      <c r="O151" s="159"/>
      <c r="P151" s="159"/>
      <c r="Q151" s="159"/>
      <c r="R151" s="159"/>
      <c r="S151" s="159"/>
      <c r="T151" s="102"/>
      <c r="U151" s="102"/>
      <c r="V151" s="102"/>
      <c r="W151" s="102"/>
      <c r="X151" s="102"/>
    </row>
    <row r="152" spans="1:24" ht="12.75" customHeight="1">
      <c r="A152" s="19"/>
      <c r="B152" s="21"/>
      <c r="C152" s="21"/>
      <c r="D152" s="51"/>
      <c r="E152" s="52" t="s">
        <v>541</v>
      </c>
      <c r="F152" s="36" t="s">
        <v>540</v>
      </c>
      <c r="G152" s="165"/>
      <c r="H152" s="159"/>
      <c r="I152" s="159"/>
      <c r="J152" s="165"/>
      <c r="K152" s="159"/>
      <c r="L152" s="159"/>
      <c r="M152" s="159"/>
      <c r="N152" s="159"/>
      <c r="O152" s="159"/>
      <c r="P152" s="159"/>
      <c r="Q152" s="159"/>
      <c r="R152" s="159"/>
      <c r="S152" s="159"/>
      <c r="T152" s="102"/>
      <c r="U152" s="102"/>
      <c r="V152" s="102"/>
      <c r="W152" s="102"/>
      <c r="X152" s="102"/>
    </row>
    <row r="153" spans="1:24" s="6" customFormat="1" ht="46.5" customHeight="1">
      <c r="A153" s="9" t="s">
        <v>289</v>
      </c>
      <c r="B153" s="10" t="s">
        <v>278</v>
      </c>
      <c r="C153" s="10" t="s">
        <v>217</v>
      </c>
      <c r="D153" s="41" t="s">
        <v>197</v>
      </c>
      <c r="E153" s="53" t="s">
        <v>290</v>
      </c>
      <c r="F153" s="56"/>
      <c r="G153" s="165">
        <f t="shared" si="16"/>
        <v>51169.8</v>
      </c>
      <c r="H153" s="158">
        <f>H155</f>
        <v>42621</v>
      </c>
      <c r="I153" s="158">
        <f>I155</f>
        <v>8548.8</v>
      </c>
      <c r="J153" s="165">
        <f t="shared" si="23"/>
        <v>61635</v>
      </c>
      <c r="K153" s="158">
        <f>K155</f>
        <v>58635</v>
      </c>
      <c r="L153" s="158">
        <f>L155</f>
        <v>3000</v>
      </c>
      <c r="M153" s="159">
        <f t="shared" si="17"/>
        <v>53500</v>
      </c>
      <c r="N153" s="163">
        <f>N155</f>
        <v>53500</v>
      </c>
      <c r="O153" s="159"/>
      <c r="P153" s="159">
        <f t="shared" si="18"/>
        <v>-8135</v>
      </c>
      <c r="Q153" s="159">
        <f t="shared" si="19"/>
        <v>-5135</v>
      </c>
      <c r="R153" s="159">
        <f t="shared" si="20"/>
        <v>-3000</v>
      </c>
      <c r="S153" s="159">
        <f t="shared" si="21"/>
        <v>57000</v>
      </c>
      <c r="T153" s="167">
        <f>T155</f>
        <v>57000</v>
      </c>
      <c r="U153" s="167"/>
      <c r="V153" s="102">
        <f t="shared" si="22"/>
        <v>60000</v>
      </c>
      <c r="W153" s="167">
        <f>W155</f>
        <v>60000</v>
      </c>
      <c r="X153" s="102"/>
    </row>
    <row r="154" spans="1:24" ht="12.75" customHeight="1">
      <c r="A154" s="19"/>
      <c r="B154" s="21"/>
      <c r="C154" s="21"/>
      <c r="D154" s="51"/>
      <c r="E154" s="52" t="s">
        <v>202</v>
      </c>
      <c r="F154" s="51"/>
      <c r="G154" s="165"/>
      <c r="H154" s="159"/>
      <c r="I154" s="159"/>
      <c r="J154" s="165"/>
      <c r="K154" s="159"/>
      <c r="L154" s="159"/>
      <c r="M154" s="159"/>
      <c r="N154" s="159"/>
      <c r="O154" s="159"/>
      <c r="P154" s="159"/>
      <c r="Q154" s="159"/>
      <c r="R154" s="159"/>
      <c r="S154" s="159"/>
      <c r="T154" s="102"/>
      <c r="U154" s="102"/>
      <c r="V154" s="102"/>
      <c r="W154" s="102"/>
      <c r="X154" s="102"/>
    </row>
    <row r="155" spans="1:24" ht="12.75" customHeight="1">
      <c r="A155" s="35" t="s">
        <v>291</v>
      </c>
      <c r="B155" s="36" t="s">
        <v>278</v>
      </c>
      <c r="C155" s="36" t="s">
        <v>217</v>
      </c>
      <c r="D155" s="36" t="s">
        <v>200</v>
      </c>
      <c r="E155" s="52" t="s">
        <v>290</v>
      </c>
      <c r="F155" s="51"/>
      <c r="G155" s="165">
        <f t="shared" si="16"/>
        <v>51169.8</v>
      </c>
      <c r="H155" s="159">
        <f>H156</f>
        <v>42621</v>
      </c>
      <c r="I155" s="159">
        <f>I157+I158</f>
        <v>8548.8</v>
      </c>
      <c r="J155" s="165">
        <f t="shared" si="23"/>
        <v>61635</v>
      </c>
      <c r="K155" s="163">
        <f>K156+K158+K159</f>
        <v>58635</v>
      </c>
      <c r="L155" s="158">
        <f>L158</f>
        <v>3000</v>
      </c>
      <c r="M155" s="159">
        <f t="shared" si="17"/>
        <v>53500</v>
      </c>
      <c r="N155" s="159">
        <f>N156</f>
        <v>53500</v>
      </c>
      <c r="O155" s="159"/>
      <c r="P155" s="159">
        <f t="shared" si="18"/>
        <v>-8135</v>
      </c>
      <c r="Q155" s="159">
        <f t="shared" si="19"/>
        <v>-5135</v>
      </c>
      <c r="R155" s="159">
        <f t="shared" si="20"/>
        <v>-3000</v>
      </c>
      <c r="S155" s="159">
        <f t="shared" si="21"/>
        <v>57000</v>
      </c>
      <c r="T155" s="102">
        <f>T156</f>
        <v>57000</v>
      </c>
      <c r="U155" s="102"/>
      <c r="V155" s="102">
        <f t="shared" si="22"/>
        <v>60000</v>
      </c>
      <c r="W155" s="102">
        <f>W156</f>
        <v>60000</v>
      </c>
      <c r="X155" s="102"/>
    </row>
    <row r="156" spans="1:24" ht="24.75" customHeight="1">
      <c r="A156" s="19"/>
      <c r="B156" s="21"/>
      <c r="C156" s="21"/>
      <c r="D156" s="51"/>
      <c r="E156" s="108" t="s">
        <v>648</v>
      </c>
      <c r="F156" s="153">
        <v>4637</v>
      </c>
      <c r="G156" s="165">
        <f t="shared" si="16"/>
        <v>42621</v>
      </c>
      <c r="H156" s="159">
        <v>42621</v>
      </c>
      <c r="I156" s="159"/>
      <c r="J156" s="165">
        <f t="shared" si="23"/>
        <v>58635</v>
      </c>
      <c r="K156" s="159">
        <v>58635</v>
      </c>
      <c r="L156" s="159"/>
      <c r="M156" s="159">
        <f t="shared" si="17"/>
        <v>53500</v>
      </c>
      <c r="N156" s="159">
        <v>53500</v>
      </c>
      <c r="O156" s="159"/>
      <c r="P156" s="159">
        <f t="shared" si="18"/>
        <v>-5135</v>
      </c>
      <c r="Q156" s="159">
        <f t="shared" si="19"/>
        <v>-5135</v>
      </c>
      <c r="R156" s="159">
        <f t="shared" si="20"/>
        <v>0</v>
      </c>
      <c r="S156" s="159">
        <f t="shared" si="21"/>
        <v>57000</v>
      </c>
      <c r="T156" s="102">
        <v>57000</v>
      </c>
      <c r="U156" s="102"/>
      <c r="V156" s="102">
        <f t="shared" si="22"/>
        <v>60000</v>
      </c>
      <c r="W156" s="102">
        <v>60000</v>
      </c>
      <c r="X156" s="102"/>
    </row>
    <row r="157" spans="1:24" ht="24.75" customHeight="1">
      <c r="A157" s="19"/>
      <c r="B157" s="21"/>
      <c r="C157" s="21"/>
      <c r="D157" s="51"/>
      <c r="E157" s="52" t="s">
        <v>663</v>
      </c>
      <c r="F157" s="153" t="s">
        <v>529</v>
      </c>
      <c r="G157" s="165">
        <f t="shared" si="16"/>
        <v>3900</v>
      </c>
      <c r="H157" s="159"/>
      <c r="I157" s="159">
        <v>3900</v>
      </c>
      <c r="J157" s="165"/>
      <c r="K157" s="159"/>
      <c r="L157" s="159"/>
      <c r="M157" s="159">
        <f t="shared" si="17"/>
        <v>0</v>
      </c>
      <c r="N157" s="159"/>
      <c r="O157" s="159"/>
      <c r="P157" s="159">
        <f t="shared" si="18"/>
        <v>0</v>
      </c>
      <c r="Q157" s="159">
        <f t="shared" si="19"/>
        <v>0</v>
      </c>
      <c r="R157" s="159">
        <f t="shared" si="20"/>
        <v>0</v>
      </c>
      <c r="S157" s="159">
        <f t="shared" si="21"/>
        <v>0</v>
      </c>
      <c r="T157" s="102"/>
      <c r="U157" s="102"/>
      <c r="V157" s="102">
        <f t="shared" si="22"/>
        <v>0</v>
      </c>
      <c r="W157" s="102"/>
      <c r="X157" s="102"/>
    </row>
    <row r="158" spans="1:24" ht="24.75" customHeight="1">
      <c r="A158" s="19"/>
      <c r="B158" s="21"/>
      <c r="C158" s="21"/>
      <c r="D158" s="51"/>
      <c r="E158" s="52" t="s">
        <v>662</v>
      </c>
      <c r="F158" s="153" t="s">
        <v>535</v>
      </c>
      <c r="G158" s="165">
        <f t="shared" si="16"/>
        <v>4648.8</v>
      </c>
      <c r="H158" s="159"/>
      <c r="I158" s="159">
        <v>4648.8</v>
      </c>
      <c r="J158" s="165">
        <f t="shared" si="23"/>
        <v>3000</v>
      </c>
      <c r="K158" s="159"/>
      <c r="L158" s="159">
        <v>3000</v>
      </c>
      <c r="M158" s="159">
        <f t="shared" si="17"/>
        <v>0</v>
      </c>
      <c r="N158" s="159"/>
      <c r="O158" s="159"/>
      <c r="P158" s="159">
        <f t="shared" si="18"/>
        <v>-3000</v>
      </c>
      <c r="Q158" s="159">
        <f t="shared" si="19"/>
        <v>0</v>
      </c>
      <c r="R158" s="159">
        <f t="shared" si="20"/>
        <v>-3000</v>
      </c>
      <c r="S158" s="159">
        <f t="shared" si="21"/>
        <v>0</v>
      </c>
      <c r="T158" s="102"/>
      <c r="U158" s="102"/>
      <c r="V158" s="102">
        <f t="shared" si="22"/>
        <v>0</v>
      </c>
      <c r="W158" s="102"/>
      <c r="X158" s="102"/>
    </row>
    <row r="159" spans="1:24" ht="12.75" customHeight="1">
      <c r="A159" s="19"/>
      <c r="B159" s="21"/>
      <c r="C159" s="21"/>
      <c r="D159" s="51"/>
      <c r="E159" s="52" t="s">
        <v>526</v>
      </c>
      <c r="F159" s="36" t="s">
        <v>525</v>
      </c>
      <c r="G159" s="165"/>
      <c r="H159" s="159"/>
      <c r="I159" s="159"/>
      <c r="J159" s="165"/>
      <c r="K159" s="159"/>
      <c r="L159" s="159"/>
      <c r="M159" s="159"/>
      <c r="N159" s="159"/>
      <c r="O159" s="159"/>
      <c r="P159" s="159"/>
      <c r="Q159" s="159"/>
      <c r="R159" s="159"/>
      <c r="S159" s="159"/>
      <c r="T159" s="102"/>
      <c r="U159" s="102"/>
      <c r="V159" s="102"/>
      <c r="W159" s="102"/>
      <c r="X159" s="102"/>
    </row>
    <row r="160" spans="1:24" s="6" customFormat="1" ht="46.5" customHeight="1">
      <c r="A160" s="9" t="s">
        <v>303</v>
      </c>
      <c r="B160" s="10" t="s">
        <v>304</v>
      </c>
      <c r="C160" s="10" t="s">
        <v>197</v>
      </c>
      <c r="D160" s="41" t="s">
        <v>197</v>
      </c>
      <c r="E160" s="53" t="s">
        <v>305</v>
      </c>
      <c r="F160" s="56"/>
      <c r="G160" s="165">
        <f t="shared" si="16"/>
        <v>226487.1</v>
      </c>
      <c r="H160" s="158">
        <f>H163</f>
        <v>53738.1</v>
      </c>
      <c r="I160" s="158">
        <f>I177</f>
        <v>172749</v>
      </c>
      <c r="J160" s="165">
        <f t="shared" si="23"/>
        <v>339410</v>
      </c>
      <c r="K160" s="158">
        <f>K163+K177</f>
        <v>128652</v>
      </c>
      <c r="L160" s="158">
        <f>L177</f>
        <v>210758</v>
      </c>
      <c r="M160" s="163">
        <f t="shared" si="17"/>
        <v>1167500</v>
      </c>
      <c r="N160" s="158">
        <f>N163</f>
        <v>132500</v>
      </c>
      <c r="O160" s="163">
        <f>O177</f>
        <v>1035000</v>
      </c>
      <c r="P160" s="159">
        <f t="shared" si="18"/>
        <v>828090</v>
      </c>
      <c r="Q160" s="159">
        <f t="shared" si="19"/>
        <v>3848</v>
      </c>
      <c r="R160" s="159">
        <f t="shared" si="20"/>
        <v>824242</v>
      </c>
      <c r="S160" s="159">
        <f t="shared" si="21"/>
        <v>528000</v>
      </c>
      <c r="T160" s="167">
        <f>T163</f>
        <v>138000</v>
      </c>
      <c r="U160" s="167">
        <f>U177</f>
        <v>390000</v>
      </c>
      <c r="V160" s="102">
        <f t="shared" si="22"/>
        <v>190000</v>
      </c>
      <c r="W160" s="167">
        <f>W163</f>
        <v>145000</v>
      </c>
      <c r="X160" s="167">
        <f>X177</f>
        <v>45000</v>
      </c>
    </row>
    <row r="161" spans="1:24" ht="12.75" customHeight="1">
      <c r="A161" s="19"/>
      <c r="B161" s="21"/>
      <c r="C161" s="21"/>
      <c r="D161" s="51"/>
      <c r="E161" s="52" t="s">
        <v>5</v>
      </c>
      <c r="F161" s="51"/>
      <c r="G161" s="165"/>
      <c r="H161" s="159"/>
      <c r="I161" s="159"/>
      <c r="J161" s="165"/>
      <c r="K161" s="159"/>
      <c r="L161" s="159"/>
      <c r="M161" s="159"/>
      <c r="N161" s="159"/>
      <c r="O161" s="159"/>
      <c r="P161" s="159"/>
      <c r="Q161" s="159"/>
      <c r="R161" s="159"/>
      <c r="S161" s="159"/>
      <c r="T161" s="102"/>
      <c r="U161" s="102"/>
      <c r="V161" s="102"/>
      <c r="W161" s="102"/>
      <c r="X161" s="102"/>
    </row>
    <row r="162" spans="1:24" s="6" customFormat="1" ht="46.5" customHeight="1">
      <c r="A162" s="9" t="s">
        <v>306</v>
      </c>
      <c r="B162" s="10" t="s">
        <v>304</v>
      </c>
      <c r="C162" s="10" t="s">
        <v>200</v>
      </c>
      <c r="D162" s="41" t="s">
        <v>197</v>
      </c>
      <c r="E162" s="53" t="s">
        <v>307</v>
      </c>
      <c r="F162" s="56"/>
      <c r="G162" s="165"/>
      <c r="H162" s="158"/>
      <c r="I162" s="158"/>
      <c r="J162" s="165"/>
      <c r="K162" s="158"/>
      <c r="L162" s="158"/>
      <c r="M162" s="159"/>
      <c r="N162" s="159"/>
      <c r="O162" s="159"/>
      <c r="P162" s="159"/>
      <c r="Q162" s="159"/>
      <c r="R162" s="159"/>
      <c r="S162" s="159"/>
      <c r="T162" s="102"/>
      <c r="U162" s="102"/>
      <c r="V162" s="102"/>
      <c r="W162" s="102"/>
      <c r="X162" s="102"/>
    </row>
    <row r="163" spans="1:24" s="6" customFormat="1" ht="46.5" customHeight="1">
      <c r="A163" s="9" t="s">
        <v>309</v>
      </c>
      <c r="B163" s="10" t="s">
        <v>304</v>
      </c>
      <c r="C163" s="10" t="s">
        <v>224</v>
      </c>
      <c r="D163" s="41" t="s">
        <v>197</v>
      </c>
      <c r="E163" s="53" t="s">
        <v>310</v>
      </c>
      <c r="F163" s="56"/>
      <c r="G163" s="165">
        <f t="shared" si="16"/>
        <v>53738.1</v>
      </c>
      <c r="H163" s="158">
        <f>H165+H168+H171</f>
        <v>53738.1</v>
      </c>
      <c r="I163" s="158"/>
      <c r="J163" s="165">
        <f t="shared" si="23"/>
        <v>128652</v>
      </c>
      <c r="K163" s="158">
        <f>K165+K168+K171</f>
        <v>128652</v>
      </c>
      <c r="L163" s="158"/>
      <c r="M163" s="159">
        <f t="shared" si="17"/>
        <v>132500</v>
      </c>
      <c r="N163" s="158">
        <f>N165+N168+N171</f>
        <v>132500</v>
      </c>
      <c r="O163" s="159"/>
      <c r="P163" s="159">
        <f t="shared" si="18"/>
        <v>3848</v>
      </c>
      <c r="Q163" s="159">
        <f t="shared" si="19"/>
        <v>3848</v>
      </c>
      <c r="R163" s="159">
        <f t="shared" si="20"/>
        <v>0</v>
      </c>
      <c r="S163" s="159">
        <f t="shared" si="21"/>
        <v>138000</v>
      </c>
      <c r="T163" s="167">
        <f>T165+T168+T171</f>
        <v>138000</v>
      </c>
      <c r="U163" s="102"/>
      <c r="V163" s="102">
        <f t="shared" si="22"/>
        <v>145000</v>
      </c>
      <c r="W163" s="167">
        <f>W165+W168+W171</f>
        <v>145000</v>
      </c>
      <c r="X163" s="102"/>
    </row>
    <row r="164" spans="1:24" ht="12.75" customHeight="1">
      <c r="A164" s="19"/>
      <c r="B164" s="21"/>
      <c r="C164" s="21"/>
      <c r="D164" s="51"/>
      <c r="E164" s="52" t="s">
        <v>202</v>
      </c>
      <c r="F164" s="51"/>
      <c r="G164" s="165"/>
      <c r="H164" s="159"/>
      <c r="I164" s="159"/>
      <c r="J164" s="165"/>
      <c r="K164" s="159"/>
      <c r="L164" s="159"/>
      <c r="M164" s="159"/>
      <c r="N164" s="159"/>
      <c r="O164" s="159"/>
      <c r="P164" s="159"/>
      <c r="Q164" s="159"/>
      <c r="R164" s="159"/>
      <c r="S164" s="159"/>
      <c r="T164" s="102"/>
      <c r="U164" s="102"/>
      <c r="V164" s="102"/>
      <c r="W164" s="102"/>
      <c r="X164" s="102"/>
    </row>
    <row r="165" spans="1:24" ht="12.75" customHeight="1">
      <c r="A165" s="35" t="s">
        <v>311</v>
      </c>
      <c r="B165" s="36" t="s">
        <v>304</v>
      </c>
      <c r="C165" s="36" t="s">
        <v>224</v>
      </c>
      <c r="D165" s="36" t="s">
        <v>200</v>
      </c>
      <c r="E165" s="52" t="s">
        <v>312</v>
      </c>
      <c r="F165" s="51"/>
      <c r="G165" s="165">
        <f t="shared" si="16"/>
        <v>13815</v>
      </c>
      <c r="H165" s="163">
        <f>H166</f>
        <v>13815</v>
      </c>
      <c r="I165" s="159"/>
      <c r="J165" s="165">
        <f t="shared" si="23"/>
        <v>19312</v>
      </c>
      <c r="K165" s="158">
        <f>K166</f>
        <v>19312</v>
      </c>
      <c r="L165" s="159"/>
      <c r="M165" s="159">
        <f t="shared" si="17"/>
        <v>20500</v>
      </c>
      <c r="N165" s="163">
        <f>N166+N167</f>
        <v>20500</v>
      </c>
      <c r="O165" s="159"/>
      <c r="P165" s="159">
        <f t="shared" si="18"/>
        <v>1188</v>
      </c>
      <c r="Q165" s="159">
        <f t="shared" si="19"/>
        <v>1188</v>
      </c>
      <c r="R165" s="159">
        <f t="shared" si="20"/>
        <v>0</v>
      </c>
      <c r="S165" s="159">
        <f t="shared" si="21"/>
        <v>22000</v>
      </c>
      <c r="T165" s="166">
        <f>T166+T167</f>
        <v>22000</v>
      </c>
      <c r="U165" s="102"/>
      <c r="V165" s="102">
        <f t="shared" si="22"/>
        <v>24000</v>
      </c>
      <c r="W165" s="166">
        <f>W166+W167</f>
        <v>24000</v>
      </c>
      <c r="X165" s="102"/>
    </row>
    <row r="166" spans="1:24" ht="24.75" customHeight="1">
      <c r="A166" s="19"/>
      <c r="B166" s="21"/>
      <c r="C166" s="21"/>
      <c r="D166" s="51"/>
      <c r="E166" s="108" t="s">
        <v>648</v>
      </c>
      <c r="F166" s="153">
        <v>4637</v>
      </c>
      <c r="G166" s="165">
        <f t="shared" si="16"/>
        <v>13815</v>
      </c>
      <c r="H166" s="159">
        <v>13815</v>
      </c>
      <c r="I166" s="159"/>
      <c r="J166" s="165">
        <f t="shared" si="23"/>
        <v>19312</v>
      </c>
      <c r="K166" s="159">
        <v>19312</v>
      </c>
      <c r="L166" s="159"/>
      <c r="M166" s="159">
        <f t="shared" si="17"/>
        <v>19500</v>
      </c>
      <c r="N166" s="159">
        <v>19500</v>
      </c>
      <c r="O166" s="159"/>
      <c r="P166" s="159">
        <f t="shared" si="18"/>
        <v>188</v>
      </c>
      <c r="Q166" s="159">
        <f t="shared" si="19"/>
        <v>188</v>
      </c>
      <c r="R166" s="159">
        <f t="shared" si="20"/>
        <v>0</v>
      </c>
      <c r="S166" s="159">
        <f t="shared" si="21"/>
        <v>20000</v>
      </c>
      <c r="T166" s="102">
        <v>20000</v>
      </c>
      <c r="U166" s="102"/>
      <c r="V166" s="102">
        <f t="shared" si="22"/>
        <v>22000</v>
      </c>
      <c r="W166" s="102">
        <v>22000</v>
      </c>
      <c r="X166" s="102"/>
    </row>
    <row r="167" spans="1:24" ht="24.75" customHeight="1">
      <c r="A167" s="19"/>
      <c r="B167" s="21"/>
      <c r="C167" s="21"/>
      <c r="D167" s="51"/>
      <c r="E167" s="52" t="s">
        <v>664</v>
      </c>
      <c r="F167" s="153">
        <v>4655</v>
      </c>
      <c r="G167" s="165">
        <f t="shared" si="16"/>
        <v>0</v>
      </c>
      <c r="H167" s="159"/>
      <c r="I167" s="159"/>
      <c r="J167" s="165">
        <f t="shared" si="23"/>
        <v>0</v>
      </c>
      <c r="K167" s="159"/>
      <c r="L167" s="159"/>
      <c r="M167" s="159">
        <f t="shared" si="17"/>
        <v>1000</v>
      </c>
      <c r="N167" s="159">
        <v>1000</v>
      </c>
      <c r="O167" s="159"/>
      <c r="P167" s="159">
        <f t="shared" si="18"/>
        <v>1000</v>
      </c>
      <c r="Q167" s="159">
        <f t="shared" si="19"/>
        <v>1000</v>
      </c>
      <c r="R167" s="159">
        <f t="shared" si="20"/>
        <v>0</v>
      </c>
      <c r="S167" s="159">
        <f t="shared" si="21"/>
        <v>2000</v>
      </c>
      <c r="T167" s="102">
        <v>2000</v>
      </c>
      <c r="U167" s="102"/>
      <c r="V167" s="102">
        <f t="shared" si="22"/>
        <v>2000</v>
      </c>
      <c r="W167" s="102">
        <v>2000</v>
      </c>
      <c r="X167" s="102"/>
    </row>
    <row r="168" spans="1:24" ht="12.75" customHeight="1">
      <c r="A168" s="35" t="s">
        <v>315</v>
      </c>
      <c r="B168" s="36" t="s">
        <v>304</v>
      </c>
      <c r="C168" s="36" t="s">
        <v>224</v>
      </c>
      <c r="D168" s="36" t="s">
        <v>206</v>
      </c>
      <c r="E168" s="52" t="s">
        <v>316</v>
      </c>
      <c r="F168" s="51"/>
      <c r="G168" s="165">
        <f t="shared" si="16"/>
        <v>35074</v>
      </c>
      <c r="H168" s="163">
        <f>H169</f>
        <v>35074</v>
      </c>
      <c r="I168" s="159"/>
      <c r="J168" s="165">
        <f t="shared" si="23"/>
        <v>85340</v>
      </c>
      <c r="K168" s="158">
        <f>K169</f>
        <v>85340</v>
      </c>
      <c r="L168" s="159"/>
      <c r="M168" s="159">
        <f t="shared" si="17"/>
        <v>87000</v>
      </c>
      <c r="N168" s="163">
        <f>N169+N170</f>
        <v>87000</v>
      </c>
      <c r="O168" s="159"/>
      <c r="P168" s="159">
        <f t="shared" si="18"/>
        <v>1660</v>
      </c>
      <c r="Q168" s="159">
        <f t="shared" si="19"/>
        <v>1660</v>
      </c>
      <c r="R168" s="159">
        <f t="shared" si="20"/>
        <v>0</v>
      </c>
      <c r="S168" s="159">
        <f t="shared" si="21"/>
        <v>89000</v>
      </c>
      <c r="T168" s="166">
        <f>T169+T170</f>
        <v>89000</v>
      </c>
      <c r="U168" s="166"/>
      <c r="V168" s="102">
        <f t="shared" si="22"/>
        <v>91000</v>
      </c>
      <c r="W168" s="166">
        <f>W169+W170</f>
        <v>91000</v>
      </c>
      <c r="X168" s="102"/>
    </row>
    <row r="169" spans="1:24" ht="23.25" customHeight="1">
      <c r="A169" s="19"/>
      <c r="B169" s="21"/>
      <c r="C169" s="21"/>
      <c r="D169" s="51"/>
      <c r="E169" s="108" t="s">
        <v>648</v>
      </c>
      <c r="F169" s="153">
        <v>4637</v>
      </c>
      <c r="G169" s="165">
        <f t="shared" si="16"/>
        <v>35074</v>
      </c>
      <c r="H169" s="159">
        <v>35074</v>
      </c>
      <c r="I169" s="159"/>
      <c r="J169" s="165">
        <f t="shared" si="23"/>
        <v>85340</v>
      </c>
      <c r="K169" s="159">
        <v>85340</v>
      </c>
      <c r="L169" s="159"/>
      <c r="M169" s="159">
        <f t="shared" si="17"/>
        <v>82000</v>
      </c>
      <c r="N169" s="159">
        <v>82000</v>
      </c>
      <c r="O169" s="159"/>
      <c r="P169" s="159">
        <f t="shared" si="18"/>
        <v>-3340</v>
      </c>
      <c r="Q169" s="159">
        <f t="shared" si="19"/>
        <v>-3340</v>
      </c>
      <c r="R169" s="159">
        <f t="shared" si="20"/>
        <v>0</v>
      </c>
      <c r="S169" s="159">
        <f t="shared" si="21"/>
        <v>82000</v>
      </c>
      <c r="T169" s="102">
        <v>82000</v>
      </c>
      <c r="U169" s="102"/>
      <c r="V169" s="102">
        <f t="shared" si="22"/>
        <v>83000</v>
      </c>
      <c r="W169" s="102">
        <v>83000</v>
      </c>
      <c r="X169" s="102"/>
    </row>
    <row r="170" spans="1:24" ht="25.5" customHeight="1">
      <c r="A170" s="19"/>
      <c r="B170" s="21"/>
      <c r="C170" s="21"/>
      <c r="D170" s="51"/>
      <c r="E170" s="52" t="s">
        <v>664</v>
      </c>
      <c r="F170" s="153">
        <v>4655</v>
      </c>
      <c r="G170" s="165"/>
      <c r="H170" s="159"/>
      <c r="I170" s="159"/>
      <c r="J170" s="165"/>
      <c r="K170" s="159"/>
      <c r="L170" s="159"/>
      <c r="M170" s="159">
        <f t="shared" si="17"/>
        <v>5000</v>
      </c>
      <c r="N170" s="159">
        <v>5000</v>
      </c>
      <c r="O170" s="159"/>
      <c r="P170" s="159">
        <f t="shared" si="18"/>
        <v>5000</v>
      </c>
      <c r="Q170" s="159">
        <f t="shared" si="19"/>
        <v>5000</v>
      </c>
      <c r="R170" s="159">
        <f t="shared" si="20"/>
        <v>0</v>
      </c>
      <c r="S170" s="159">
        <f t="shared" si="21"/>
        <v>7000</v>
      </c>
      <c r="T170" s="102">
        <v>7000</v>
      </c>
      <c r="U170" s="102"/>
      <c r="V170" s="102">
        <f t="shared" si="22"/>
        <v>8000</v>
      </c>
      <c r="W170" s="102">
        <v>8000</v>
      </c>
      <c r="X170" s="102"/>
    </row>
    <row r="171" spans="1:24" ht="12.75" customHeight="1">
      <c r="A171" s="35" t="s">
        <v>317</v>
      </c>
      <c r="B171" s="36" t="s">
        <v>304</v>
      </c>
      <c r="C171" s="36" t="s">
        <v>224</v>
      </c>
      <c r="D171" s="36" t="s">
        <v>240</v>
      </c>
      <c r="E171" s="52" t="s">
        <v>318</v>
      </c>
      <c r="F171" s="51"/>
      <c r="G171" s="165">
        <f t="shared" si="16"/>
        <v>4849.1</v>
      </c>
      <c r="H171" s="163">
        <f>H173+H174+H175</f>
        <v>4849.1</v>
      </c>
      <c r="I171" s="159"/>
      <c r="J171" s="165">
        <f t="shared" si="23"/>
        <v>24000</v>
      </c>
      <c r="K171" s="158">
        <f>K172+K173+K174+K175+K176</f>
        <v>24000</v>
      </c>
      <c r="L171" s="159"/>
      <c r="M171" s="159">
        <f t="shared" si="17"/>
        <v>25000</v>
      </c>
      <c r="N171" s="158">
        <f>N172+N173+N174+N175</f>
        <v>25000</v>
      </c>
      <c r="O171" s="159"/>
      <c r="P171" s="159">
        <f t="shared" si="18"/>
        <v>1000</v>
      </c>
      <c r="Q171" s="159">
        <f t="shared" si="19"/>
        <v>1000</v>
      </c>
      <c r="R171" s="159">
        <f t="shared" si="20"/>
        <v>0</v>
      </c>
      <c r="S171" s="159">
        <f t="shared" si="21"/>
        <v>27000</v>
      </c>
      <c r="T171" s="166">
        <f>T172+T173+T174+T175</f>
        <v>27000</v>
      </c>
      <c r="U171" s="102"/>
      <c r="V171" s="102">
        <f t="shared" si="22"/>
        <v>30000</v>
      </c>
      <c r="W171" s="166">
        <f>W172+W173+W174+W175</f>
        <v>30000</v>
      </c>
      <c r="X171" s="102"/>
    </row>
    <row r="172" spans="1:24" ht="12.75" customHeight="1">
      <c r="A172" s="19"/>
      <c r="B172" s="21"/>
      <c r="C172" s="21"/>
      <c r="D172" s="51"/>
      <c r="E172" s="52" t="s">
        <v>423</v>
      </c>
      <c r="F172" s="36" t="s">
        <v>424</v>
      </c>
      <c r="G172" s="165">
        <f t="shared" si="16"/>
        <v>0</v>
      </c>
      <c r="H172" s="159"/>
      <c r="I172" s="159"/>
      <c r="J172" s="165">
        <f t="shared" si="23"/>
        <v>3000</v>
      </c>
      <c r="K172" s="159">
        <v>3000</v>
      </c>
      <c r="L172" s="159"/>
      <c r="M172" s="159">
        <f t="shared" si="17"/>
        <v>2500</v>
      </c>
      <c r="N172" s="159">
        <v>2500</v>
      </c>
      <c r="O172" s="159"/>
      <c r="P172" s="159">
        <f t="shared" si="18"/>
        <v>-500</v>
      </c>
      <c r="Q172" s="159">
        <f t="shared" si="19"/>
        <v>-500</v>
      </c>
      <c r="R172" s="159">
        <f t="shared" si="20"/>
        <v>0</v>
      </c>
      <c r="S172" s="159">
        <f t="shared" si="21"/>
        <v>3000</v>
      </c>
      <c r="T172" s="102">
        <v>3000</v>
      </c>
      <c r="U172" s="102"/>
      <c r="V172" s="102">
        <f t="shared" si="22"/>
        <v>4000</v>
      </c>
      <c r="W172" s="102">
        <v>4000</v>
      </c>
      <c r="X172" s="102"/>
    </row>
    <row r="173" spans="1:24" ht="12.75" customHeight="1">
      <c r="A173" s="19"/>
      <c r="B173" s="21"/>
      <c r="C173" s="21"/>
      <c r="D173" s="51"/>
      <c r="E173" s="109" t="s">
        <v>654</v>
      </c>
      <c r="F173" s="36">
        <v>4269</v>
      </c>
      <c r="G173" s="165">
        <f t="shared" si="16"/>
        <v>3869.1</v>
      </c>
      <c r="H173" s="159">
        <v>3869.1</v>
      </c>
      <c r="I173" s="159"/>
      <c r="J173" s="165">
        <f t="shared" si="23"/>
        <v>17000</v>
      </c>
      <c r="K173" s="159">
        <v>17000</v>
      </c>
      <c r="L173" s="159"/>
      <c r="M173" s="159">
        <f t="shared" si="17"/>
        <v>18000</v>
      </c>
      <c r="N173" s="159">
        <v>18000</v>
      </c>
      <c r="O173" s="159"/>
      <c r="P173" s="159">
        <f t="shared" si="18"/>
        <v>1000</v>
      </c>
      <c r="Q173" s="159">
        <f t="shared" si="19"/>
        <v>1000</v>
      </c>
      <c r="R173" s="159">
        <f t="shared" si="20"/>
        <v>0</v>
      </c>
      <c r="S173" s="159">
        <f t="shared" si="21"/>
        <v>18500</v>
      </c>
      <c r="T173" s="102">
        <v>18500</v>
      </c>
      <c r="U173" s="102"/>
      <c r="V173" s="102">
        <f t="shared" si="22"/>
        <v>20000</v>
      </c>
      <c r="W173" s="102">
        <v>20000</v>
      </c>
      <c r="X173" s="102"/>
    </row>
    <row r="174" spans="1:24" ht="26.25" customHeight="1">
      <c r="A174" s="19"/>
      <c r="B174" s="21"/>
      <c r="C174" s="21"/>
      <c r="D174" s="51"/>
      <c r="E174" s="108" t="s">
        <v>648</v>
      </c>
      <c r="F174" s="153">
        <v>4637</v>
      </c>
      <c r="G174" s="165">
        <f t="shared" si="16"/>
        <v>600</v>
      </c>
      <c r="H174" s="159">
        <v>600</v>
      </c>
      <c r="I174" s="159"/>
      <c r="J174" s="165">
        <f t="shared" si="23"/>
        <v>1000</v>
      </c>
      <c r="K174" s="159">
        <v>1000</v>
      </c>
      <c r="L174" s="159"/>
      <c r="M174" s="159">
        <f t="shared" si="17"/>
        <v>1000</v>
      </c>
      <c r="N174" s="159">
        <v>1000</v>
      </c>
      <c r="O174" s="159"/>
      <c r="P174" s="159">
        <f t="shared" si="18"/>
        <v>0</v>
      </c>
      <c r="Q174" s="159">
        <f t="shared" si="19"/>
        <v>0</v>
      </c>
      <c r="R174" s="159">
        <f t="shared" si="20"/>
        <v>0</v>
      </c>
      <c r="S174" s="159">
        <f t="shared" si="21"/>
        <v>2000</v>
      </c>
      <c r="T174" s="102">
        <v>2000</v>
      </c>
      <c r="U174" s="102"/>
      <c r="V174" s="102">
        <f t="shared" si="22"/>
        <v>2000</v>
      </c>
      <c r="W174" s="102">
        <v>2000</v>
      </c>
      <c r="X174" s="102"/>
    </row>
    <row r="175" spans="1:24" ht="12.75" customHeight="1">
      <c r="A175" s="19"/>
      <c r="B175" s="21"/>
      <c r="C175" s="21"/>
      <c r="D175" s="51"/>
      <c r="E175" s="108" t="s">
        <v>649</v>
      </c>
      <c r="F175" s="153" t="s">
        <v>665</v>
      </c>
      <c r="G175" s="165">
        <f t="shared" si="16"/>
        <v>380</v>
      </c>
      <c r="H175" s="159">
        <v>380</v>
      </c>
      <c r="I175" s="159"/>
      <c r="J175" s="165">
        <f t="shared" si="23"/>
        <v>3000</v>
      </c>
      <c r="K175" s="159">
        <v>3000</v>
      </c>
      <c r="L175" s="159"/>
      <c r="M175" s="159">
        <f t="shared" si="17"/>
        <v>3500</v>
      </c>
      <c r="N175" s="159">
        <v>3500</v>
      </c>
      <c r="O175" s="159"/>
      <c r="P175" s="159">
        <f t="shared" si="18"/>
        <v>500</v>
      </c>
      <c r="Q175" s="159">
        <f t="shared" si="19"/>
        <v>500</v>
      </c>
      <c r="R175" s="159">
        <f t="shared" si="20"/>
        <v>0</v>
      </c>
      <c r="S175" s="159">
        <f t="shared" si="21"/>
        <v>3500</v>
      </c>
      <c r="T175" s="102">
        <v>3500</v>
      </c>
      <c r="U175" s="102"/>
      <c r="V175" s="102">
        <f t="shared" si="22"/>
        <v>4000</v>
      </c>
      <c r="W175" s="102">
        <v>4000</v>
      </c>
      <c r="X175" s="102"/>
    </row>
    <row r="176" spans="1:24" ht="12.75" customHeight="1">
      <c r="A176" s="19"/>
      <c r="B176" s="21"/>
      <c r="C176" s="21"/>
      <c r="D176" s="51"/>
      <c r="E176" s="52" t="s">
        <v>458</v>
      </c>
      <c r="F176" s="36" t="s">
        <v>459</v>
      </c>
      <c r="G176" s="165"/>
      <c r="H176" s="159"/>
      <c r="I176" s="159"/>
      <c r="J176" s="165"/>
      <c r="K176" s="159"/>
      <c r="L176" s="159"/>
      <c r="M176" s="159"/>
      <c r="N176" s="159"/>
      <c r="O176" s="159"/>
      <c r="P176" s="159"/>
      <c r="Q176" s="159"/>
      <c r="R176" s="159"/>
      <c r="S176" s="159"/>
      <c r="T176" s="102"/>
      <c r="U176" s="102"/>
      <c r="V176" s="102"/>
      <c r="W176" s="102"/>
      <c r="X176" s="102"/>
    </row>
    <row r="177" spans="1:24" ht="30.75" customHeight="1">
      <c r="A177" s="19"/>
      <c r="B177" s="21"/>
      <c r="C177" s="21"/>
      <c r="D177" s="153"/>
      <c r="E177" s="152" t="s">
        <v>671</v>
      </c>
      <c r="F177" s="36"/>
      <c r="G177" s="165">
        <f t="shared" si="16"/>
        <v>172749</v>
      </c>
      <c r="H177" s="159"/>
      <c r="I177" s="163">
        <f>I179</f>
        <v>172749</v>
      </c>
      <c r="J177" s="165">
        <f t="shared" si="23"/>
        <v>210758</v>
      </c>
      <c r="K177" s="158"/>
      <c r="L177" s="158">
        <f>L180+L181+L182</f>
        <v>210758</v>
      </c>
      <c r="M177" s="159">
        <f t="shared" si="17"/>
        <v>1035000</v>
      </c>
      <c r="N177" s="159"/>
      <c r="O177" s="158">
        <f>O180+O181</f>
        <v>1035000</v>
      </c>
      <c r="P177" s="159">
        <f t="shared" si="18"/>
        <v>824242</v>
      </c>
      <c r="Q177" s="159">
        <f t="shared" si="19"/>
        <v>0</v>
      </c>
      <c r="R177" s="159">
        <f t="shared" si="20"/>
        <v>824242</v>
      </c>
      <c r="S177" s="159">
        <f t="shared" si="21"/>
        <v>390000</v>
      </c>
      <c r="T177" s="102"/>
      <c r="U177" s="166">
        <f>U180+U181</f>
        <v>390000</v>
      </c>
      <c r="V177" s="102">
        <f t="shared" si="22"/>
        <v>45000</v>
      </c>
      <c r="W177" s="102"/>
      <c r="X177" s="167">
        <f>X180</f>
        <v>45000</v>
      </c>
    </row>
    <row r="178" spans="1:24" ht="21" customHeight="1">
      <c r="A178" s="19">
        <v>2860</v>
      </c>
      <c r="B178" s="36" t="s">
        <v>304</v>
      </c>
      <c r="C178" s="21">
        <v>6</v>
      </c>
      <c r="D178" s="153">
        <v>0</v>
      </c>
      <c r="E178" s="52" t="s">
        <v>202</v>
      </c>
      <c r="F178" s="36"/>
      <c r="G178" s="165"/>
      <c r="H178" s="159"/>
      <c r="I178" s="159"/>
      <c r="J178" s="165"/>
      <c r="K178" s="159"/>
      <c r="L178" s="159"/>
      <c r="M178" s="159"/>
      <c r="N178" s="159"/>
      <c r="O178" s="159"/>
      <c r="P178" s="159"/>
      <c r="Q178" s="159"/>
      <c r="R178" s="159"/>
      <c r="S178" s="159"/>
      <c r="T178" s="102"/>
      <c r="U178" s="102"/>
      <c r="V178" s="102"/>
      <c r="W178" s="102"/>
      <c r="X178" s="102"/>
    </row>
    <row r="179" spans="1:24" ht="21" customHeight="1">
      <c r="A179" s="19">
        <v>2861</v>
      </c>
      <c r="B179" s="36" t="s">
        <v>304</v>
      </c>
      <c r="C179" s="21">
        <v>6</v>
      </c>
      <c r="D179" s="153">
        <v>1</v>
      </c>
      <c r="E179" s="52" t="s">
        <v>671</v>
      </c>
      <c r="F179" s="36"/>
      <c r="G179" s="165">
        <f t="shared" si="16"/>
        <v>172749</v>
      </c>
      <c r="H179" s="159"/>
      <c r="I179" s="159">
        <f>I180+I181</f>
        <v>172749</v>
      </c>
      <c r="J179" s="165">
        <f t="shared" si="23"/>
        <v>0</v>
      </c>
      <c r="K179" s="159"/>
      <c r="L179" s="159"/>
      <c r="M179" s="159">
        <f t="shared" si="17"/>
        <v>0</v>
      </c>
      <c r="N179" s="159"/>
      <c r="O179" s="159"/>
      <c r="P179" s="159">
        <f t="shared" si="18"/>
        <v>0</v>
      </c>
      <c r="Q179" s="159">
        <f t="shared" si="19"/>
        <v>0</v>
      </c>
      <c r="R179" s="159">
        <f t="shared" si="20"/>
        <v>0</v>
      </c>
      <c r="S179" s="159">
        <f t="shared" si="21"/>
        <v>0</v>
      </c>
      <c r="T179" s="102"/>
      <c r="U179" s="102"/>
      <c r="V179" s="102">
        <f t="shared" si="22"/>
        <v>0</v>
      </c>
      <c r="W179" s="102"/>
      <c r="X179" s="102"/>
    </row>
    <row r="180" spans="1:24" ht="21" customHeight="1">
      <c r="A180" s="19"/>
      <c r="B180" s="21"/>
      <c r="C180" s="21"/>
      <c r="D180" s="51"/>
      <c r="E180" s="55" t="s">
        <v>524</v>
      </c>
      <c r="F180" s="36">
        <v>5112</v>
      </c>
      <c r="G180" s="165">
        <f t="shared" si="16"/>
        <v>171498.8</v>
      </c>
      <c r="H180" s="159"/>
      <c r="I180" s="159">
        <v>171498.8</v>
      </c>
      <c r="J180" s="165">
        <f t="shared" si="23"/>
        <v>170758</v>
      </c>
      <c r="K180" s="159"/>
      <c r="L180" s="159">
        <v>170758</v>
      </c>
      <c r="M180" s="159">
        <f t="shared" si="17"/>
        <v>385000</v>
      </c>
      <c r="N180" s="159"/>
      <c r="O180" s="159">
        <v>385000</v>
      </c>
      <c r="P180" s="159">
        <f t="shared" si="18"/>
        <v>214242</v>
      </c>
      <c r="Q180" s="159">
        <f t="shared" si="19"/>
        <v>0</v>
      </c>
      <c r="R180" s="159">
        <f t="shared" si="20"/>
        <v>214242</v>
      </c>
      <c r="S180" s="159">
        <f t="shared" si="21"/>
        <v>90000</v>
      </c>
      <c r="T180" s="102"/>
      <c r="U180" s="102">
        <v>90000</v>
      </c>
      <c r="V180" s="102">
        <f t="shared" si="22"/>
        <v>45000</v>
      </c>
      <c r="W180" s="102"/>
      <c r="X180" s="102">
        <v>45000</v>
      </c>
    </row>
    <row r="181" spans="1:24" ht="21" customHeight="1">
      <c r="A181" s="19"/>
      <c r="B181" s="21"/>
      <c r="C181" s="21"/>
      <c r="D181" s="51"/>
      <c r="E181" s="55" t="s">
        <v>526</v>
      </c>
      <c r="F181" s="36">
        <v>5113</v>
      </c>
      <c r="G181" s="165">
        <f t="shared" si="16"/>
        <v>1250.2</v>
      </c>
      <c r="H181" s="159"/>
      <c r="I181" s="159">
        <v>1250.2</v>
      </c>
      <c r="J181" s="165">
        <f t="shared" si="23"/>
        <v>30000</v>
      </c>
      <c r="K181" s="159"/>
      <c r="L181" s="159">
        <v>30000</v>
      </c>
      <c r="M181" s="159">
        <f t="shared" si="17"/>
        <v>650000</v>
      </c>
      <c r="N181" s="159"/>
      <c r="O181" s="159">
        <v>650000</v>
      </c>
      <c r="P181" s="159">
        <f t="shared" si="18"/>
        <v>620000</v>
      </c>
      <c r="Q181" s="159">
        <f t="shared" si="19"/>
        <v>0</v>
      </c>
      <c r="R181" s="159">
        <f t="shared" si="20"/>
        <v>620000</v>
      </c>
      <c r="S181" s="159">
        <f t="shared" si="21"/>
        <v>300000</v>
      </c>
      <c r="T181" s="102"/>
      <c r="U181" s="102">
        <v>300000</v>
      </c>
      <c r="V181" s="102">
        <f t="shared" si="22"/>
        <v>0</v>
      </c>
      <c r="W181" s="102"/>
      <c r="X181" s="102"/>
    </row>
    <row r="182" spans="1:24" ht="21" customHeight="1">
      <c r="A182" s="19"/>
      <c r="B182" s="21"/>
      <c r="C182" s="21"/>
      <c r="D182" s="51"/>
      <c r="E182" s="52" t="s">
        <v>662</v>
      </c>
      <c r="F182" s="36">
        <v>5129</v>
      </c>
      <c r="G182" s="165">
        <f t="shared" si="16"/>
        <v>0</v>
      </c>
      <c r="H182" s="159"/>
      <c r="I182" s="159"/>
      <c r="J182" s="165">
        <f t="shared" si="23"/>
        <v>10000</v>
      </c>
      <c r="K182" s="159"/>
      <c r="L182" s="159">
        <v>10000</v>
      </c>
      <c r="M182" s="159">
        <f t="shared" si="17"/>
        <v>0</v>
      </c>
      <c r="N182" s="159"/>
      <c r="O182" s="159"/>
      <c r="P182" s="159">
        <f t="shared" si="18"/>
        <v>-10000</v>
      </c>
      <c r="Q182" s="159">
        <f t="shared" si="19"/>
        <v>0</v>
      </c>
      <c r="R182" s="159">
        <f t="shared" si="20"/>
        <v>-10000</v>
      </c>
      <c r="S182" s="159">
        <f t="shared" si="21"/>
        <v>0</v>
      </c>
      <c r="T182" s="102"/>
      <c r="U182" s="102"/>
      <c r="V182" s="102">
        <f t="shared" si="22"/>
        <v>0</v>
      </c>
      <c r="W182" s="102"/>
      <c r="X182" s="102"/>
    </row>
    <row r="183" spans="1:24" s="6" customFormat="1" ht="46.5" customHeight="1">
      <c r="A183" s="9" t="s">
        <v>329</v>
      </c>
      <c r="B183" s="10" t="s">
        <v>330</v>
      </c>
      <c r="C183" s="10" t="s">
        <v>197</v>
      </c>
      <c r="D183" s="41" t="s">
        <v>197</v>
      </c>
      <c r="E183" s="53" t="s">
        <v>331</v>
      </c>
      <c r="F183" s="56"/>
      <c r="G183" s="165">
        <f t="shared" si="16"/>
        <v>335637.2</v>
      </c>
      <c r="H183" s="158">
        <f>H189+H192+H196+H200</f>
        <v>335637.2</v>
      </c>
      <c r="I183" s="158"/>
      <c r="J183" s="165">
        <f t="shared" si="23"/>
        <v>741605</v>
      </c>
      <c r="K183" s="158">
        <f>K189+K194+K196+K200</f>
        <v>741605</v>
      </c>
      <c r="L183" s="158"/>
      <c r="M183" s="159">
        <f t="shared" si="17"/>
        <v>746605</v>
      </c>
      <c r="N183" s="158">
        <f>N185+N192+N196+N200</f>
        <v>746605</v>
      </c>
      <c r="O183" s="159"/>
      <c r="P183" s="159">
        <f t="shared" si="18"/>
        <v>5000</v>
      </c>
      <c r="Q183" s="159">
        <f t="shared" si="19"/>
        <v>5000</v>
      </c>
      <c r="R183" s="159">
        <f t="shared" si="20"/>
        <v>0</v>
      </c>
      <c r="S183" s="159">
        <f t="shared" si="21"/>
        <v>759850</v>
      </c>
      <c r="T183" s="167">
        <f>T185+T192+T196+T200</f>
        <v>759850</v>
      </c>
      <c r="U183" s="102"/>
      <c r="V183" s="102">
        <f t="shared" si="22"/>
        <v>806650</v>
      </c>
      <c r="W183" s="167">
        <f>W185+W196+W192+W200</f>
        <v>806650</v>
      </c>
      <c r="X183" s="102"/>
    </row>
    <row r="184" spans="1:24" ht="12.75" customHeight="1">
      <c r="A184" s="19"/>
      <c r="B184" s="21"/>
      <c r="C184" s="21"/>
      <c r="D184" s="51"/>
      <c r="E184" s="52" t="s">
        <v>5</v>
      </c>
      <c r="F184" s="51"/>
      <c r="G184" s="165"/>
      <c r="H184" s="159"/>
      <c r="I184" s="159"/>
      <c r="J184" s="165"/>
      <c r="K184" s="159"/>
      <c r="L184" s="159"/>
      <c r="M184" s="159"/>
      <c r="N184" s="159"/>
      <c r="O184" s="159"/>
      <c r="P184" s="159"/>
      <c r="Q184" s="159"/>
      <c r="R184" s="159"/>
      <c r="S184" s="159"/>
      <c r="T184" s="102"/>
      <c r="U184" s="102"/>
      <c r="V184" s="102"/>
      <c r="W184" s="102"/>
      <c r="X184" s="102"/>
    </row>
    <row r="185" spans="1:24" s="6" customFormat="1" ht="46.5" customHeight="1">
      <c r="A185" s="9" t="s">
        <v>332</v>
      </c>
      <c r="B185" s="10" t="s">
        <v>330</v>
      </c>
      <c r="C185" s="10" t="s">
        <v>200</v>
      </c>
      <c r="D185" s="41" t="s">
        <v>197</v>
      </c>
      <c r="E185" s="53" t="s">
        <v>333</v>
      </c>
      <c r="F185" s="56"/>
      <c r="G185" s="165">
        <f>G189</f>
        <v>214025</v>
      </c>
      <c r="H185" s="158">
        <f>H189</f>
        <v>214025</v>
      </c>
      <c r="I185" s="158"/>
      <c r="J185" s="165">
        <f>J189</f>
        <v>497483</v>
      </c>
      <c r="K185" s="158">
        <f>K189</f>
        <v>497483</v>
      </c>
      <c r="L185" s="158"/>
      <c r="M185" s="159">
        <f t="shared" si="17"/>
        <v>502483</v>
      </c>
      <c r="N185" s="163">
        <f>N189</f>
        <v>502483</v>
      </c>
      <c r="O185" s="159"/>
      <c r="P185" s="159">
        <f t="shared" si="18"/>
        <v>5000</v>
      </c>
      <c r="Q185" s="159">
        <f t="shared" si="19"/>
        <v>5000</v>
      </c>
      <c r="R185" s="159">
        <f t="shared" si="20"/>
        <v>0</v>
      </c>
      <c r="S185" s="159">
        <f t="shared" si="21"/>
        <v>512000</v>
      </c>
      <c r="T185" s="167">
        <f>T189</f>
        <v>512000</v>
      </c>
      <c r="U185" s="102"/>
      <c r="V185" s="102">
        <f t="shared" si="22"/>
        <v>537600</v>
      </c>
      <c r="W185" s="167">
        <f>W189</f>
        <v>537600</v>
      </c>
      <c r="X185" s="102"/>
    </row>
    <row r="186" spans="1:24" ht="12.75" customHeight="1">
      <c r="A186" s="19"/>
      <c r="B186" s="21"/>
      <c r="C186" s="21"/>
      <c r="D186" s="51"/>
      <c r="E186" s="52" t="s">
        <v>202</v>
      </c>
      <c r="F186" s="51"/>
      <c r="G186" s="165"/>
      <c r="H186" s="159"/>
      <c r="I186" s="159"/>
      <c r="J186" s="165"/>
      <c r="K186" s="159"/>
      <c r="L186" s="159"/>
      <c r="M186" s="159"/>
      <c r="N186" s="159"/>
      <c r="O186" s="159"/>
      <c r="P186" s="159"/>
      <c r="Q186" s="159"/>
      <c r="R186" s="159"/>
      <c r="S186" s="159"/>
      <c r="T186" s="167"/>
      <c r="U186" s="102"/>
      <c r="V186" s="102"/>
      <c r="W186" s="167"/>
      <c r="X186" s="102"/>
    </row>
    <row r="187" spans="1:24" ht="12.75" customHeight="1">
      <c r="A187" s="35" t="s">
        <v>334</v>
      </c>
      <c r="B187" s="36" t="s">
        <v>330</v>
      </c>
      <c r="C187" s="36" t="s">
        <v>200</v>
      </c>
      <c r="D187" s="36" t="s">
        <v>200</v>
      </c>
      <c r="E187" s="52" t="s">
        <v>335</v>
      </c>
      <c r="F187" s="51"/>
      <c r="G187" s="165"/>
      <c r="H187" s="159"/>
      <c r="I187" s="159"/>
      <c r="J187" s="165"/>
      <c r="K187" s="159"/>
      <c r="L187" s="159"/>
      <c r="M187" s="159"/>
      <c r="N187" s="159"/>
      <c r="O187" s="159"/>
      <c r="P187" s="159"/>
      <c r="Q187" s="159"/>
      <c r="R187" s="159"/>
      <c r="S187" s="159"/>
      <c r="T187" s="167"/>
      <c r="U187" s="102"/>
      <c r="V187" s="102"/>
      <c r="W187" s="167"/>
      <c r="X187" s="102"/>
    </row>
    <row r="188" spans="1:24" ht="12.75" customHeight="1">
      <c r="A188" s="19"/>
      <c r="B188" s="21"/>
      <c r="C188" s="21"/>
      <c r="D188" s="51"/>
      <c r="E188" s="52" t="s">
        <v>5</v>
      </c>
      <c r="F188" s="51"/>
      <c r="G188" s="165"/>
      <c r="H188" s="159"/>
      <c r="I188" s="159"/>
      <c r="J188" s="165"/>
      <c r="K188" s="159"/>
      <c r="L188" s="159"/>
      <c r="M188" s="159"/>
      <c r="N188" s="159"/>
      <c r="O188" s="159"/>
      <c r="P188" s="159"/>
      <c r="Q188" s="159"/>
      <c r="R188" s="159"/>
      <c r="S188" s="159"/>
      <c r="T188" s="167"/>
      <c r="U188" s="102"/>
      <c r="V188" s="102"/>
      <c r="W188" s="167"/>
      <c r="X188" s="102"/>
    </row>
    <row r="189" spans="1:24" s="6" customFormat="1" ht="46.5" customHeight="1">
      <c r="A189" s="9"/>
      <c r="B189" s="10"/>
      <c r="C189" s="10"/>
      <c r="D189" s="41"/>
      <c r="E189" s="53" t="s">
        <v>603</v>
      </c>
      <c r="F189" s="56"/>
      <c r="G189" s="165">
        <f t="shared" si="16"/>
        <v>214025</v>
      </c>
      <c r="H189" s="158">
        <f>H190</f>
        <v>214025</v>
      </c>
      <c r="I189" s="158"/>
      <c r="J189" s="165">
        <f t="shared" si="23"/>
        <v>497483</v>
      </c>
      <c r="K189" s="158">
        <f>K190</f>
        <v>497483</v>
      </c>
      <c r="L189" s="158"/>
      <c r="M189" s="159">
        <f t="shared" si="17"/>
        <v>502483</v>
      </c>
      <c r="N189" s="158">
        <f>N190+N191</f>
        <v>502483</v>
      </c>
      <c r="O189" s="159"/>
      <c r="P189" s="159">
        <f t="shared" si="18"/>
        <v>5000</v>
      </c>
      <c r="Q189" s="159">
        <f t="shared" si="19"/>
        <v>5000</v>
      </c>
      <c r="R189" s="159">
        <f t="shared" si="20"/>
        <v>0</v>
      </c>
      <c r="S189" s="159">
        <f t="shared" si="21"/>
        <v>512000</v>
      </c>
      <c r="T189" s="167">
        <f>T190+T191</f>
        <v>512000</v>
      </c>
      <c r="U189" s="102"/>
      <c r="V189" s="102">
        <f t="shared" si="22"/>
        <v>537600</v>
      </c>
      <c r="W189" s="167">
        <f>W190+W191</f>
        <v>537600</v>
      </c>
      <c r="X189" s="102"/>
    </row>
    <row r="190" spans="1:24" ht="25.5" customHeight="1">
      <c r="A190" s="19"/>
      <c r="B190" s="21"/>
      <c r="C190" s="21"/>
      <c r="D190" s="51"/>
      <c r="E190" s="108" t="s">
        <v>648</v>
      </c>
      <c r="F190" s="153">
        <v>4637</v>
      </c>
      <c r="G190" s="165">
        <f t="shared" si="16"/>
        <v>214025</v>
      </c>
      <c r="H190" s="159">
        <v>214025</v>
      </c>
      <c r="I190" s="159"/>
      <c r="J190" s="165">
        <f t="shared" si="23"/>
        <v>497483</v>
      </c>
      <c r="K190" s="159">
        <v>497483</v>
      </c>
      <c r="L190" s="159"/>
      <c r="M190" s="159">
        <f t="shared" si="17"/>
        <v>498483</v>
      </c>
      <c r="N190" s="159">
        <v>498483</v>
      </c>
      <c r="O190" s="159"/>
      <c r="P190" s="159">
        <f t="shared" si="18"/>
        <v>1000</v>
      </c>
      <c r="Q190" s="159">
        <f t="shared" si="19"/>
        <v>1000</v>
      </c>
      <c r="R190" s="159">
        <f t="shared" si="20"/>
        <v>0</v>
      </c>
      <c r="S190" s="159">
        <f t="shared" si="21"/>
        <v>501000</v>
      </c>
      <c r="T190" s="102">
        <v>501000</v>
      </c>
      <c r="U190" s="102"/>
      <c r="V190" s="102">
        <f t="shared" si="22"/>
        <v>517600</v>
      </c>
      <c r="W190" s="102">
        <v>517600</v>
      </c>
      <c r="X190" s="102"/>
    </row>
    <row r="191" spans="1:24" ht="25.5" customHeight="1">
      <c r="A191" s="19"/>
      <c r="B191" s="21"/>
      <c r="C191" s="21"/>
      <c r="D191" s="51"/>
      <c r="E191" s="52" t="s">
        <v>664</v>
      </c>
      <c r="F191" s="153" t="s">
        <v>666</v>
      </c>
      <c r="G191" s="165">
        <f t="shared" si="16"/>
        <v>0</v>
      </c>
      <c r="H191" s="159"/>
      <c r="I191" s="159"/>
      <c r="J191" s="165">
        <f t="shared" si="23"/>
        <v>0</v>
      </c>
      <c r="K191" s="159"/>
      <c r="L191" s="159"/>
      <c r="M191" s="159">
        <f t="shared" si="17"/>
        <v>4000</v>
      </c>
      <c r="N191" s="159">
        <v>4000</v>
      </c>
      <c r="O191" s="159"/>
      <c r="P191" s="159">
        <f t="shared" si="18"/>
        <v>4000</v>
      </c>
      <c r="Q191" s="159">
        <f t="shared" si="19"/>
        <v>4000</v>
      </c>
      <c r="R191" s="159">
        <f t="shared" si="20"/>
        <v>0</v>
      </c>
      <c r="S191" s="159">
        <f t="shared" si="21"/>
        <v>11000</v>
      </c>
      <c r="T191" s="102">
        <v>11000</v>
      </c>
      <c r="U191" s="102"/>
      <c r="V191" s="102">
        <f t="shared" si="22"/>
        <v>20000</v>
      </c>
      <c r="W191" s="102">
        <v>20000</v>
      </c>
      <c r="X191" s="102"/>
    </row>
    <row r="192" spans="1:24" s="6" customFormat="1" ht="46.5" customHeight="1">
      <c r="A192" s="9" t="s">
        <v>338</v>
      </c>
      <c r="B192" s="10" t="s">
        <v>330</v>
      </c>
      <c r="C192" s="10" t="s">
        <v>224</v>
      </c>
      <c r="D192" s="41" t="s">
        <v>197</v>
      </c>
      <c r="E192" s="53" t="s">
        <v>339</v>
      </c>
      <c r="F192" s="56"/>
      <c r="G192" s="165">
        <f t="shared" si="16"/>
        <v>1350</v>
      </c>
      <c r="H192" s="158">
        <f>H194</f>
        <v>1350</v>
      </c>
      <c r="I192" s="158"/>
      <c r="J192" s="165">
        <f t="shared" si="23"/>
        <v>1350</v>
      </c>
      <c r="K192" s="158">
        <f>K194</f>
        <v>1350</v>
      </c>
      <c r="L192" s="158"/>
      <c r="M192" s="159">
        <f t="shared" si="17"/>
        <v>1350</v>
      </c>
      <c r="N192" s="158">
        <f>N194</f>
        <v>1350</v>
      </c>
      <c r="O192" s="159"/>
      <c r="P192" s="159">
        <f t="shared" si="18"/>
        <v>0</v>
      </c>
      <c r="Q192" s="159">
        <f t="shared" si="19"/>
        <v>0</v>
      </c>
      <c r="R192" s="159">
        <f t="shared" si="20"/>
        <v>0</v>
      </c>
      <c r="S192" s="159">
        <f t="shared" si="21"/>
        <v>1350</v>
      </c>
      <c r="T192" s="167">
        <f>T194</f>
        <v>1350</v>
      </c>
      <c r="U192" s="102"/>
      <c r="V192" s="102">
        <f t="shared" si="22"/>
        <v>1350</v>
      </c>
      <c r="W192" s="167">
        <f>W194</f>
        <v>1350</v>
      </c>
      <c r="X192" s="102"/>
    </row>
    <row r="193" spans="1:24" ht="10.5">
      <c r="A193" s="19"/>
      <c r="B193" s="21"/>
      <c r="C193" s="21"/>
      <c r="D193" s="51"/>
      <c r="E193" s="52" t="s">
        <v>202</v>
      </c>
      <c r="F193" s="51"/>
      <c r="G193" s="165"/>
      <c r="H193" s="159"/>
      <c r="I193" s="159"/>
      <c r="J193" s="165"/>
      <c r="K193" s="159"/>
      <c r="L193" s="159"/>
      <c r="M193" s="159"/>
      <c r="N193" s="158"/>
      <c r="O193" s="159"/>
      <c r="P193" s="159"/>
      <c r="Q193" s="159"/>
      <c r="R193" s="159"/>
      <c r="S193" s="159"/>
      <c r="T193" s="102"/>
      <c r="U193" s="102"/>
      <c r="V193" s="102"/>
      <c r="W193" s="167"/>
      <c r="X193" s="102"/>
    </row>
    <row r="194" spans="1:24" ht="12.75" customHeight="1">
      <c r="A194" s="35" t="s">
        <v>340</v>
      </c>
      <c r="B194" s="36" t="s">
        <v>330</v>
      </c>
      <c r="C194" s="36" t="s">
        <v>224</v>
      </c>
      <c r="D194" s="36" t="s">
        <v>200</v>
      </c>
      <c r="E194" s="154" t="s">
        <v>341</v>
      </c>
      <c r="F194" s="51"/>
      <c r="G194" s="165">
        <f t="shared" si="16"/>
        <v>1350</v>
      </c>
      <c r="H194" s="159">
        <v>1350</v>
      </c>
      <c r="I194" s="159"/>
      <c r="J194" s="165">
        <f t="shared" si="23"/>
        <v>1350</v>
      </c>
      <c r="K194" s="158">
        <f>+K195</f>
        <v>1350</v>
      </c>
      <c r="L194" s="159"/>
      <c r="M194" s="159">
        <f t="shared" si="17"/>
        <v>1350</v>
      </c>
      <c r="N194" s="159">
        <f>N195</f>
        <v>1350</v>
      </c>
      <c r="O194" s="159"/>
      <c r="P194" s="159">
        <f t="shared" si="18"/>
        <v>0</v>
      </c>
      <c r="Q194" s="159">
        <f t="shared" si="19"/>
        <v>0</v>
      </c>
      <c r="R194" s="159">
        <f t="shared" si="20"/>
        <v>0</v>
      </c>
      <c r="S194" s="159">
        <f t="shared" si="21"/>
        <v>1350</v>
      </c>
      <c r="T194" s="102">
        <f>T195</f>
        <v>1350</v>
      </c>
      <c r="U194" s="102"/>
      <c r="V194" s="102">
        <f t="shared" si="22"/>
        <v>1350</v>
      </c>
      <c r="W194" s="102">
        <f>W195</f>
        <v>1350</v>
      </c>
      <c r="X194" s="102"/>
    </row>
    <row r="195" spans="1:24" ht="23.25" customHeight="1">
      <c r="A195" s="19"/>
      <c r="B195" s="21"/>
      <c r="C195" s="21"/>
      <c r="D195" s="41" t="s">
        <v>197</v>
      </c>
      <c r="E195" s="108" t="s">
        <v>648</v>
      </c>
      <c r="F195" s="153">
        <v>4637</v>
      </c>
      <c r="G195" s="165">
        <f t="shared" si="16"/>
        <v>1350</v>
      </c>
      <c r="H195" s="159">
        <v>1350</v>
      </c>
      <c r="I195" s="159"/>
      <c r="J195" s="165">
        <f t="shared" si="23"/>
        <v>1350</v>
      </c>
      <c r="K195" s="159">
        <v>1350</v>
      </c>
      <c r="L195" s="159"/>
      <c r="M195" s="159">
        <f t="shared" si="17"/>
        <v>1350</v>
      </c>
      <c r="N195" s="159">
        <v>1350</v>
      </c>
      <c r="O195" s="159"/>
      <c r="P195" s="159">
        <f t="shared" si="18"/>
        <v>0</v>
      </c>
      <c r="Q195" s="159">
        <f t="shared" si="19"/>
        <v>0</v>
      </c>
      <c r="R195" s="159">
        <f t="shared" si="20"/>
        <v>0</v>
      </c>
      <c r="S195" s="159">
        <f t="shared" si="21"/>
        <v>1350</v>
      </c>
      <c r="T195" s="102">
        <v>1350</v>
      </c>
      <c r="U195" s="102"/>
      <c r="V195" s="102">
        <f t="shared" si="22"/>
        <v>1350</v>
      </c>
      <c r="W195" s="102">
        <v>1350</v>
      </c>
      <c r="X195" s="102"/>
    </row>
    <row r="196" spans="1:24" ht="23.25" customHeight="1">
      <c r="A196" s="19">
        <v>2940</v>
      </c>
      <c r="B196" s="10" t="s">
        <v>330</v>
      </c>
      <c r="C196" s="21">
        <v>4</v>
      </c>
      <c r="D196" s="41" t="s">
        <v>197</v>
      </c>
      <c r="E196" s="155" t="s">
        <v>667</v>
      </c>
      <c r="F196" s="153"/>
      <c r="G196" s="165">
        <f aca="true" t="shared" si="24" ref="G196:G211">H196+I196</f>
        <v>10235</v>
      </c>
      <c r="H196" s="158">
        <f>H198</f>
        <v>10235</v>
      </c>
      <c r="I196" s="159"/>
      <c r="J196" s="165">
        <f t="shared" si="23"/>
        <v>15000</v>
      </c>
      <c r="K196" s="158">
        <f>K198</f>
        <v>15000</v>
      </c>
      <c r="L196" s="159"/>
      <c r="M196" s="159">
        <f t="shared" si="17"/>
        <v>15000</v>
      </c>
      <c r="N196" s="158">
        <f>N198</f>
        <v>15000</v>
      </c>
      <c r="O196" s="159"/>
      <c r="P196" s="159">
        <f t="shared" si="18"/>
        <v>0</v>
      </c>
      <c r="Q196" s="159">
        <f t="shared" si="19"/>
        <v>0</v>
      </c>
      <c r="R196" s="159">
        <f t="shared" si="20"/>
        <v>0</v>
      </c>
      <c r="S196" s="159">
        <f t="shared" si="21"/>
        <v>16000</v>
      </c>
      <c r="T196" s="167">
        <f>T198</f>
        <v>16000</v>
      </c>
      <c r="U196" s="102"/>
      <c r="V196" s="102">
        <f t="shared" si="22"/>
        <v>17000</v>
      </c>
      <c r="W196" s="167">
        <f>W198</f>
        <v>17000</v>
      </c>
      <c r="X196" s="102"/>
    </row>
    <row r="197" spans="1:24" ht="23.25" customHeight="1">
      <c r="A197" s="19"/>
      <c r="B197" s="10"/>
      <c r="C197" s="21"/>
      <c r="D197" s="41"/>
      <c r="E197" s="52" t="s">
        <v>202</v>
      </c>
      <c r="F197" s="153"/>
      <c r="G197" s="165"/>
      <c r="H197" s="159"/>
      <c r="I197" s="159"/>
      <c r="J197" s="165"/>
      <c r="K197" s="159"/>
      <c r="L197" s="159"/>
      <c r="M197" s="159"/>
      <c r="N197" s="158"/>
      <c r="O197" s="159"/>
      <c r="P197" s="159"/>
      <c r="Q197" s="159"/>
      <c r="R197" s="159"/>
      <c r="S197" s="159"/>
      <c r="T197" s="102"/>
      <c r="U197" s="102"/>
      <c r="V197" s="102"/>
      <c r="W197" s="102"/>
      <c r="X197" s="102"/>
    </row>
    <row r="198" spans="1:24" ht="23.25" customHeight="1">
      <c r="A198" s="19">
        <v>2941</v>
      </c>
      <c r="B198" s="10" t="s">
        <v>330</v>
      </c>
      <c r="C198" s="21">
        <v>4</v>
      </c>
      <c r="D198" s="36" t="s">
        <v>200</v>
      </c>
      <c r="E198" s="52" t="s">
        <v>668</v>
      </c>
      <c r="F198" s="153"/>
      <c r="G198" s="165">
        <f t="shared" si="24"/>
        <v>10235</v>
      </c>
      <c r="H198" s="158">
        <f>H199</f>
        <v>10235</v>
      </c>
      <c r="I198" s="159"/>
      <c r="J198" s="165">
        <f t="shared" si="23"/>
        <v>15000</v>
      </c>
      <c r="K198" s="158">
        <f>K199</f>
        <v>15000</v>
      </c>
      <c r="L198" s="159"/>
      <c r="M198" s="159">
        <f t="shared" si="17"/>
        <v>15000</v>
      </c>
      <c r="N198" s="158">
        <f>N199</f>
        <v>15000</v>
      </c>
      <c r="O198" s="159"/>
      <c r="P198" s="159">
        <f t="shared" si="18"/>
        <v>0</v>
      </c>
      <c r="Q198" s="159">
        <f t="shared" si="19"/>
        <v>0</v>
      </c>
      <c r="R198" s="159">
        <f t="shared" si="20"/>
        <v>0</v>
      </c>
      <c r="S198" s="159">
        <f t="shared" si="21"/>
        <v>16000</v>
      </c>
      <c r="T198" s="102">
        <f>T199</f>
        <v>16000</v>
      </c>
      <c r="U198" s="102"/>
      <c r="V198" s="102">
        <f t="shared" si="22"/>
        <v>17000</v>
      </c>
      <c r="W198" s="102">
        <f>W199</f>
        <v>17000</v>
      </c>
      <c r="X198" s="102"/>
    </row>
    <row r="199" spans="1:24" ht="23.25" customHeight="1">
      <c r="A199" s="19"/>
      <c r="B199" s="10"/>
      <c r="C199" s="21"/>
      <c r="D199" s="36"/>
      <c r="E199" s="52" t="s">
        <v>669</v>
      </c>
      <c r="F199" s="153" t="s">
        <v>492</v>
      </c>
      <c r="G199" s="165">
        <f t="shared" si="24"/>
        <v>10235</v>
      </c>
      <c r="H199" s="159">
        <v>10235</v>
      </c>
      <c r="I199" s="159"/>
      <c r="J199" s="165">
        <f t="shared" si="23"/>
        <v>15000</v>
      </c>
      <c r="K199" s="159">
        <v>15000</v>
      </c>
      <c r="L199" s="159"/>
      <c r="M199" s="159">
        <f t="shared" si="17"/>
        <v>15000</v>
      </c>
      <c r="N199" s="159">
        <v>15000</v>
      </c>
      <c r="O199" s="159"/>
      <c r="P199" s="159">
        <f t="shared" si="18"/>
        <v>0</v>
      </c>
      <c r="Q199" s="159">
        <f t="shared" si="19"/>
        <v>0</v>
      </c>
      <c r="R199" s="159">
        <f t="shared" si="20"/>
        <v>0</v>
      </c>
      <c r="S199" s="159">
        <f t="shared" si="21"/>
        <v>16000</v>
      </c>
      <c r="T199" s="102">
        <v>16000</v>
      </c>
      <c r="U199" s="102"/>
      <c r="V199" s="102">
        <f t="shared" si="22"/>
        <v>17000</v>
      </c>
      <c r="W199" s="102">
        <v>17000</v>
      </c>
      <c r="X199" s="102"/>
    </row>
    <row r="200" spans="1:24" s="6" customFormat="1" ht="46.5" customHeight="1">
      <c r="A200" s="9" t="s">
        <v>344</v>
      </c>
      <c r="B200" s="10" t="s">
        <v>330</v>
      </c>
      <c r="C200" s="10" t="s">
        <v>213</v>
      </c>
      <c r="D200" s="41" t="s">
        <v>197</v>
      </c>
      <c r="E200" s="53" t="s">
        <v>345</v>
      </c>
      <c r="F200" s="56"/>
      <c r="G200" s="165">
        <f t="shared" si="24"/>
        <v>110027.2</v>
      </c>
      <c r="H200" s="158">
        <f>H203</f>
        <v>110027.2</v>
      </c>
      <c r="I200" s="158"/>
      <c r="J200" s="165">
        <f t="shared" si="23"/>
        <v>227772</v>
      </c>
      <c r="K200" s="158">
        <f>K203</f>
        <v>227772</v>
      </c>
      <c r="L200" s="158"/>
      <c r="M200" s="159">
        <f t="shared" si="17"/>
        <v>227772</v>
      </c>
      <c r="N200" s="158">
        <f>N203+N204</f>
        <v>227772</v>
      </c>
      <c r="O200" s="159"/>
      <c r="P200" s="159">
        <f t="shared" si="18"/>
        <v>0</v>
      </c>
      <c r="Q200" s="159">
        <f t="shared" si="19"/>
        <v>0</v>
      </c>
      <c r="R200" s="159">
        <f t="shared" si="20"/>
        <v>0</v>
      </c>
      <c r="S200" s="159">
        <f t="shared" si="21"/>
        <v>230500</v>
      </c>
      <c r="T200" s="166">
        <f>T203+T204</f>
        <v>230500</v>
      </c>
      <c r="U200" s="102"/>
      <c r="V200" s="102">
        <f t="shared" si="22"/>
        <v>250700</v>
      </c>
      <c r="W200" s="167">
        <f>W203+W204</f>
        <v>250700</v>
      </c>
      <c r="X200" s="102"/>
    </row>
    <row r="201" spans="1:24" ht="12.75" customHeight="1">
      <c r="A201" s="19"/>
      <c r="B201" s="21"/>
      <c r="C201" s="21"/>
      <c r="D201" s="51"/>
      <c r="E201" s="52" t="s">
        <v>202</v>
      </c>
      <c r="F201" s="51"/>
      <c r="G201" s="165"/>
      <c r="H201" s="159"/>
      <c r="I201" s="159"/>
      <c r="J201" s="165"/>
      <c r="K201" s="159"/>
      <c r="L201" s="159"/>
      <c r="M201" s="159"/>
      <c r="N201" s="159"/>
      <c r="O201" s="159"/>
      <c r="P201" s="159"/>
      <c r="Q201" s="159"/>
      <c r="R201" s="159"/>
      <c r="S201" s="159"/>
      <c r="T201" s="102"/>
      <c r="U201" s="102"/>
      <c r="V201" s="102"/>
      <c r="W201" s="102"/>
      <c r="X201" s="102"/>
    </row>
    <row r="202" spans="1:24" ht="12.75" customHeight="1">
      <c r="A202" s="35" t="s">
        <v>346</v>
      </c>
      <c r="B202" s="36" t="s">
        <v>330</v>
      </c>
      <c r="C202" s="36" t="s">
        <v>213</v>
      </c>
      <c r="D202" s="36" t="s">
        <v>200</v>
      </c>
      <c r="E202" s="57" t="s">
        <v>347</v>
      </c>
      <c r="F202" s="51"/>
      <c r="G202" s="165"/>
      <c r="H202" s="159"/>
      <c r="I202" s="159"/>
      <c r="J202" s="165"/>
      <c r="K202" s="159"/>
      <c r="L202" s="159"/>
      <c r="M202" s="159"/>
      <c r="N202" s="159"/>
      <c r="O202" s="159"/>
      <c r="P202" s="159"/>
      <c r="Q202" s="159"/>
      <c r="R202" s="159"/>
      <c r="S202" s="159"/>
      <c r="T202" s="102"/>
      <c r="U202" s="102"/>
      <c r="V202" s="102"/>
      <c r="W202" s="102"/>
      <c r="X202" s="102"/>
    </row>
    <row r="203" spans="1:24" ht="12.75" customHeight="1">
      <c r="A203" s="19"/>
      <c r="B203" s="21"/>
      <c r="C203" s="21"/>
      <c r="D203" s="51"/>
      <c r="E203" s="108" t="s">
        <v>648</v>
      </c>
      <c r="F203" s="153">
        <v>4637</v>
      </c>
      <c r="G203" s="165">
        <f t="shared" si="24"/>
        <v>110027.2</v>
      </c>
      <c r="H203" s="159">
        <v>110027.2</v>
      </c>
      <c r="I203" s="159"/>
      <c r="J203" s="165">
        <f t="shared" si="23"/>
        <v>227772</v>
      </c>
      <c r="K203" s="159">
        <v>227772</v>
      </c>
      <c r="L203" s="159"/>
      <c r="M203" s="159">
        <f aca="true" t="shared" si="25" ref="M203:M219">N203+O203</f>
        <v>222772</v>
      </c>
      <c r="N203" s="159">
        <v>222772</v>
      </c>
      <c r="O203" s="159"/>
      <c r="P203" s="159">
        <f aca="true" t="shared" si="26" ref="P203:P219">Q203+R203</f>
        <v>-5000</v>
      </c>
      <c r="Q203" s="159">
        <f aca="true" t="shared" si="27" ref="Q203:Q219">N203-K203</f>
        <v>-5000</v>
      </c>
      <c r="R203" s="159">
        <f aca="true" t="shared" si="28" ref="R203:R219">O203-L203</f>
        <v>0</v>
      </c>
      <c r="S203" s="159">
        <f aca="true" t="shared" si="29" ref="S203:S220">T203+U203</f>
        <v>225500</v>
      </c>
      <c r="T203" s="102">
        <v>225500</v>
      </c>
      <c r="U203" s="102"/>
      <c r="V203" s="102">
        <f aca="true" t="shared" si="30" ref="V203:V220">W203+X203</f>
        <v>240700</v>
      </c>
      <c r="W203" s="102">
        <v>240700</v>
      </c>
      <c r="X203" s="102"/>
    </row>
    <row r="204" spans="1:24" ht="12.75" customHeight="1">
      <c r="A204" s="19"/>
      <c r="B204" s="21"/>
      <c r="C204" s="21"/>
      <c r="D204" s="51"/>
      <c r="E204" s="52" t="s">
        <v>664</v>
      </c>
      <c r="F204" s="153" t="s">
        <v>666</v>
      </c>
      <c r="G204" s="165">
        <f t="shared" si="24"/>
        <v>0</v>
      </c>
      <c r="H204" s="159"/>
      <c r="I204" s="159"/>
      <c r="J204" s="165">
        <f t="shared" si="23"/>
        <v>0</v>
      </c>
      <c r="K204" s="159"/>
      <c r="L204" s="159"/>
      <c r="M204" s="159">
        <f t="shared" si="25"/>
        <v>5000</v>
      </c>
      <c r="N204" s="159">
        <v>5000</v>
      </c>
      <c r="O204" s="159"/>
      <c r="P204" s="159">
        <f t="shared" si="26"/>
        <v>5000</v>
      </c>
      <c r="Q204" s="159">
        <f t="shared" si="27"/>
        <v>5000</v>
      </c>
      <c r="R204" s="159">
        <f t="shared" si="28"/>
        <v>0</v>
      </c>
      <c r="S204" s="159">
        <f t="shared" si="29"/>
        <v>5000</v>
      </c>
      <c r="T204" s="102">
        <v>5000</v>
      </c>
      <c r="U204" s="102"/>
      <c r="V204" s="102">
        <f t="shared" si="30"/>
        <v>10000</v>
      </c>
      <c r="W204" s="102">
        <v>10000</v>
      </c>
      <c r="X204" s="102"/>
    </row>
    <row r="205" spans="1:24" s="6" customFormat="1" ht="46.5" customHeight="1">
      <c r="A205" s="9" t="s">
        <v>351</v>
      </c>
      <c r="B205" s="10" t="s">
        <v>352</v>
      </c>
      <c r="C205" s="10" t="s">
        <v>197</v>
      </c>
      <c r="D205" s="41" t="s">
        <v>197</v>
      </c>
      <c r="E205" s="53" t="s">
        <v>353</v>
      </c>
      <c r="F205" s="56"/>
      <c r="G205" s="165">
        <f t="shared" si="24"/>
        <v>62788</v>
      </c>
      <c r="H205" s="158">
        <f>H206</f>
        <v>62788</v>
      </c>
      <c r="I205" s="158"/>
      <c r="J205" s="165">
        <f t="shared" si="23"/>
        <v>70000</v>
      </c>
      <c r="K205" s="158">
        <f>K206</f>
        <v>70000</v>
      </c>
      <c r="L205" s="158"/>
      <c r="M205" s="159">
        <f t="shared" si="25"/>
        <v>70000</v>
      </c>
      <c r="N205" s="163">
        <f>N206</f>
        <v>70000</v>
      </c>
      <c r="O205" s="159"/>
      <c r="P205" s="159">
        <f t="shared" si="26"/>
        <v>0</v>
      </c>
      <c r="Q205" s="159">
        <f t="shared" si="27"/>
        <v>0</v>
      </c>
      <c r="R205" s="159">
        <f t="shared" si="28"/>
        <v>0</v>
      </c>
      <c r="S205" s="159">
        <f t="shared" si="29"/>
        <v>73000</v>
      </c>
      <c r="T205" s="166">
        <f>T206</f>
        <v>73000</v>
      </c>
      <c r="U205" s="102"/>
      <c r="V205" s="102">
        <f t="shared" si="30"/>
        <v>77000</v>
      </c>
      <c r="W205" s="167">
        <f>W206</f>
        <v>77000</v>
      </c>
      <c r="X205" s="102"/>
    </row>
    <row r="206" spans="1:24" s="6" customFormat="1" ht="46.5" customHeight="1">
      <c r="A206" s="9" t="s">
        <v>360</v>
      </c>
      <c r="B206" s="10" t="s">
        <v>352</v>
      </c>
      <c r="C206" s="10" t="s">
        <v>253</v>
      </c>
      <c r="D206" s="41" t="s">
        <v>197</v>
      </c>
      <c r="E206" s="53" t="s">
        <v>361</v>
      </c>
      <c r="F206" s="56"/>
      <c r="G206" s="165">
        <f t="shared" si="24"/>
        <v>62788</v>
      </c>
      <c r="H206" s="158">
        <f>H208</f>
        <v>62788</v>
      </c>
      <c r="I206" s="158"/>
      <c r="J206" s="165">
        <f t="shared" si="23"/>
        <v>70000</v>
      </c>
      <c r="K206" s="158">
        <f>K208</f>
        <v>70000</v>
      </c>
      <c r="L206" s="158"/>
      <c r="M206" s="159">
        <f t="shared" si="25"/>
        <v>70000</v>
      </c>
      <c r="N206" s="163">
        <f>N208</f>
        <v>70000</v>
      </c>
      <c r="O206" s="159"/>
      <c r="P206" s="159">
        <f t="shared" si="26"/>
        <v>0</v>
      </c>
      <c r="Q206" s="159">
        <f t="shared" si="27"/>
        <v>0</v>
      </c>
      <c r="R206" s="159">
        <f t="shared" si="28"/>
        <v>0</v>
      </c>
      <c r="S206" s="159">
        <f t="shared" si="29"/>
        <v>73000</v>
      </c>
      <c r="T206" s="166">
        <f>T208</f>
        <v>73000</v>
      </c>
      <c r="U206" s="102"/>
      <c r="V206" s="102">
        <f t="shared" si="30"/>
        <v>77000</v>
      </c>
      <c r="W206" s="167">
        <f>W208</f>
        <v>77000</v>
      </c>
      <c r="X206" s="102"/>
    </row>
    <row r="207" spans="1:24" ht="12.75" customHeight="1">
      <c r="A207" s="19"/>
      <c r="B207" s="21"/>
      <c r="C207" s="21"/>
      <c r="D207" s="51"/>
      <c r="E207" s="52" t="s">
        <v>202</v>
      </c>
      <c r="F207" s="51"/>
      <c r="G207" s="165"/>
      <c r="H207" s="159"/>
      <c r="I207" s="159"/>
      <c r="J207" s="165"/>
      <c r="K207" s="159"/>
      <c r="L207" s="159"/>
      <c r="M207" s="159"/>
      <c r="N207" s="159"/>
      <c r="O207" s="159"/>
      <c r="P207" s="159"/>
      <c r="Q207" s="159"/>
      <c r="R207" s="159"/>
      <c r="S207" s="159"/>
      <c r="T207" s="102"/>
      <c r="U207" s="102"/>
      <c r="V207" s="102"/>
      <c r="W207" s="102"/>
      <c r="X207" s="102"/>
    </row>
    <row r="208" spans="1:24" ht="24" customHeight="1">
      <c r="A208" s="35" t="s">
        <v>362</v>
      </c>
      <c r="B208" s="36" t="s">
        <v>352</v>
      </c>
      <c r="C208" s="36" t="s">
        <v>253</v>
      </c>
      <c r="D208" s="36" t="s">
        <v>200</v>
      </c>
      <c r="E208" s="52" t="s">
        <v>361</v>
      </c>
      <c r="F208" s="51"/>
      <c r="G208" s="165">
        <f t="shared" si="24"/>
        <v>62788</v>
      </c>
      <c r="H208" s="158">
        <f>H209+H210+H211</f>
        <v>62788</v>
      </c>
      <c r="I208" s="159"/>
      <c r="J208" s="165">
        <f t="shared" si="23"/>
        <v>70000</v>
      </c>
      <c r="K208" s="159">
        <f>K209+K210+K211</f>
        <v>70000</v>
      </c>
      <c r="L208" s="159"/>
      <c r="M208" s="159">
        <f t="shared" si="25"/>
        <v>70000</v>
      </c>
      <c r="N208" s="159">
        <f>N209+N210+N211</f>
        <v>70000</v>
      </c>
      <c r="O208" s="159"/>
      <c r="P208" s="159">
        <f t="shared" si="26"/>
        <v>0</v>
      </c>
      <c r="Q208" s="159">
        <f t="shared" si="27"/>
        <v>0</v>
      </c>
      <c r="R208" s="159">
        <f t="shared" si="28"/>
        <v>0</v>
      </c>
      <c r="S208" s="159">
        <f t="shared" si="29"/>
        <v>73000</v>
      </c>
      <c r="T208" s="102">
        <f>T209+T210+T211</f>
        <v>73000</v>
      </c>
      <c r="U208" s="102"/>
      <c r="V208" s="102">
        <f t="shared" si="30"/>
        <v>77000</v>
      </c>
      <c r="W208" s="102">
        <f>W209+W210+W211</f>
        <v>77000</v>
      </c>
      <c r="X208" s="102"/>
    </row>
    <row r="209" spans="1:24" ht="24" customHeight="1">
      <c r="A209" s="35"/>
      <c r="B209" s="36"/>
      <c r="C209" s="36"/>
      <c r="D209" s="36"/>
      <c r="E209" s="109" t="s">
        <v>654</v>
      </c>
      <c r="F209" s="11">
        <v>4269</v>
      </c>
      <c r="G209" s="165">
        <f t="shared" si="24"/>
        <v>1108</v>
      </c>
      <c r="H209" s="159">
        <v>1108</v>
      </c>
      <c r="I209" s="159"/>
      <c r="J209" s="165">
        <f aca="true" t="shared" si="31" ref="J209:J219">K209+L209</f>
        <v>1500</v>
      </c>
      <c r="K209" s="159">
        <v>1500</v>
      </c>
      <c r="L209" s="159"/>
      <c r="M209" s="159">
        <f t="shared" si="25"/>
        <v>1500</v>
      </c>
      <c r="N209" s="159">
        <v>1500</v>
      </c>
      <c r="O209" s="159"/>
      <c r="P209" s="159">
        <f t="shared" si="26"/>
        <v>0</v>
      </c>
      <c r="Q209" s="159">
        <f t="shared" si="27"/>
        <v>0</v>
      </c>
      <c r="R209" s="159">
        <f t="shared" si="28"/>
        <v>0</v>
      </c>
      <c r="S209" s="159">
        <f t="shared" si="29"/>
        <v>1500</v>
      </c>
      <c r="T209" s="102">
        <v>1500</v>
      </c>
      <c r="U209" s="102"/>
      <c r="V209" s="102">
        <f t="shared" si="30"/>
        <v>1800</v>
      </c>
      <c r="W209" s="102">
        <v>1800</v>
      </c>
      <c r="X209" s="102"/>
    </row>
    <row r="210" spans="1:24" ht="12.75" customHeight="1">
      <c r="A210" s="19"/>
      <c r="B210" s="21"/>
      <c r="C210" s="21"/>
      <c r="D210" s="51"/>
      <c r="E210" s="52" t="s">
        <v>670</v>
      </c>
      <c r="F210" s="153">
        <v>4726</v>
      </c>
      <c r="G210" s="165">
        <f t="shared" si="24"/>
        <v>13820</v>
      </c>
      <c r="H210" s="159">
        <v>13820</v>
      </c>
      <c r="I210" s="159"/>
      <c r="J210" s="165">
        <f t="shared" si="31"/>
        <v>16000</v>
      </c>
      <c r="K210" s="159">
        <v>16000</v>
      </c>
      <c r="L210" s="159"/>
      <c r="M210" s="159">
        <f t="shared" si="25"/>
        <v>16000</v>
      </c>
      <c r="N210" s="159">
        <v>16000</v>
      </c>
      <c r="O210" s="159"/>
      <c r="P210" s="159">
        <f t="shared" si="26"/>
        <v>0</v>
      </c>
      <c r="Q210" s="159">
        <f t="shared" si="27"/>
        <v>0</v>
      </c>
      <c r="R210" s="159">
        <f t="shared" si="28"/>
        <v>0</v>
      </c>
      <c r="S210" s="159">
        <f t="shared" si="29"/>
        <v>16000</v>
      </c>
      <c r="T210" s="102">
        <v>16000</v>
      </c>
      <c r="U210" s="102"/>
      <c r="V210" s="102">
        <f t="shared" si="30"/>
        <v>17000</v>
      </c>
      <c r="W210" s="102">
        <v>17000</v>
      </c>
      <c r="X210" s="102"/>
    </row>
    <row r="211" spans="1:24" ht="12.75" customHeight="1">
      <c r="A211" s="19"/>
      <c r="B211" s="21"/>
      <c r="C211" s="21"/>
      <c r="D211" s="51"/>
      <c r="E211" s="52" t="s">
        <v>669</v>
      </c>
      <c r="F211" s="153" t="s">
        <v>492</v>
      </c>
      <c r="G211" s="165">
        <f t="shared" si="24"/>
        <v>47860</v>
      </c>
      <c r="H211" s="159">
        <v>47860</v>
      </c>
      <c r="I211" s="159"/>
      <c r="J211" s="165">
        <f t="shared" si="31"/>
        <v>52500</v>
      </c>
      <c r="K211" s="159">
        <v>52500</v>
      </c>
      <c r="L211" s="159"/>
      <c r="M211" s="159">
        <f t="shared" si="25"/>
        <v>52500</v>
      </c>
      <c r="N211" s="159">
        <v>52500</v>
      </c>
      <c r="O211" s="159"/>
      <c r="P211" s="159">
        <f t="shared" si="26"/>
        <v>0</v>
      </c>
      <c r="Q211" s="159">
        <f t="shared" si="27"/>
        <v>0</v>
      </c>
      <c r="R211" s="159">
        <f t="shared" si="28"/>
        <v>0</v>
      </c>
      <c r="S211" s="159">
        <f t="shared" si="29"/>
        <v>55500</v>
      </c>
      <c r="T211" s="102">
        <v>55500</v>
      </c>
      <c r="U211" s="102"/>
      <c r="V211" s="102">
        <f t="shared" si="30"/>
        <v>58200</v>
      </c>
      <c r="W211" s="102">
        <v>58200</v>
      </c>
      <c r="X211" s="102"/>
    </row>
    <row r="212" spans="1:24" ht="12.75" customHeight="1">
      <c r="A212" s="19"/>
      <c r="B212" s="21"/>
      <c r="C212" s="21"/>
      <c r="D212" s="51"/>
      <c r="E212" s="52" t="s">
        <v>202</v>
      </c>
      <c r="F212" s="51"/>
      <c r="G212" s="165"/>
      <c r="H212" s="159"/>
      <c r="I212" s="159"/>
      <c r="J212" s="165"/>
      <c r="K212" s="159"/>
      <c r="L212" s="159"/>
      <c r="M212" s="159"/>
      <c r="N212" s="159"/>
      <c r="O212" s="159"/>
      <c r="P212" s="159"/>
      <c r="Q212" s="159"/>
      <c r="R212" s="159"/>
      <c r="S212" s="159"/>
      <c r="T212" s="102"/>
      <c r="U212" s="102"/>
      <c r="V212" s="102"/>
      <c r="W212" s="102"/>
      <c r="X212" s="102"/>
    </row>
    <row r="213" spans="1:24" s="6" customFormat="1" ht="37.5" customHeight="1">
      <c r="A213" s="9" t="s">
        <v>367</v>
      </c>
      <c r="B213" s="10" t="s">
        <v>368</v>
      </c>
      <c r="C213" s="10" t="s">
        <v>197</v>
      </c>
      <c r="D213" s="41" t="s">
        <v>197</v>
      </c>
      <c r="E213" s="53" t="s">
        <v>369</v>
      </c>
      <c r="F213" s="56"/>
      <c r="G213" s="165"/>
      <c r="H213" s="158"/>
      <c r="I213" s="158"/>
      <c r="J213" s="165">
        <f t="shared" si="31"/>
        <v>50098</v>
      </c>
      <c r="K213" s="158">
        <f>K215</f>
        <v>50098</v>
      </c>
      <c r="L213" s="158"/>
      <c r="M213" s="159">
        <f t="shared" si="25"/>
        <v>50000</v>
      </c>
      <c r="N213" s="158">
        <f>N215</f>
        <v>50000</v>
      </c>
      <c r="O213" s="159"/>
      <c r="P213" s="159">
        <f t="shared" si="26"/>
        <v>-98</v>
      </c>
      <c r="Q213" s="159">
        <f t="shared" si="27"/>
        <v>-98</v>
      </c>
      <c r="R213" s="159">
        <f t="shared" si="28"/>
        <v>0</v>
      </c>
      <c r="S213" s="159">
        <f t="shared" si="29"/>
        <v>50000</v>
      </c>
      <c r="T213" s="167">
        <f>T215</f>
        <v>50000</v>
      </c>
      <c r="U213" s="167"/>
      <c r="V213" s="102">
        <f t="shared" si="30"/>
        <v>80000</v>
      </c>
      <c r="W213" s="167">
        <f>W215</f>
        <v>80000</v>
      </c>
      <c r="X213" s="102"/>
    </row>
    <row r="214" spans="1:24" ht="16.5" customHeight="1">
      <c r="A214" s="19"/>
      <c r="B214" s="21"/>
      <c r="C214" s="21"/>
      <c r="D214" s="51"/>
      <c r="E214" s="52" t="s">
        <v>5</v>
      </c>
      <c r="F214" s="51"/>
      <c r="G214" s="165"/>
      <c r="H214" s="159"/>
      <c r="I214" s="159"/>
      <c r="J214" s="165"/>
      <c r="K214" s="159"/>
      <c r="L214" s="159"/>
      <c r="M214" s="159"/>
      <c r="N214" s="158"/>
      <c r="O214" s="159"/>
      <c r="P214" s="159"/>
      <c r="Q214" s="159"/>
      <c r="R214" s="159"/>
      <c r="S214" s="159"/>
      <c r="T214" s="167"/>
      <c r="U214" s="167"/>
      <c r="V214" s="102"/>
      <c r="W214" s="167"/>
      <c r="X214" s="102"/>
    </row>
    <row r="215" spans="1:24" s="6" customFormat="1" ht="30.75" customHeight="1">
      <c r="A215" s="9" t="s">
        <v>370</v>
      </c>
      <c r="B215" s="10" t="s">
        <v>368</v>
      </c>
      <c r="C215" s="10" t="s">
        <v>200</v>
      </c>
      <c r="D215" s="41" t="s">
        <v>197</v>
      </c>
      <c r="E215" s="53" t="s">
        <v>371</v>
      </c>
      <c r="F215" s="56"/>
      <c r="G215" s="165"/>
      <c r="H215" s="158"/>
      <c r="I215" s="158"/>
      <c r="J215" s="165">
        <f t="shared" si="31"/>
        <v>50098</v>
      </c>
      <c r="K215" s="158">
        <f>K219</f>
        <v>50098</v>
      </c>
      <c r="L215" s="158"/>
      <c r="M215" s="159">
        <f t="shared" si="25"/>
        <v>50000</v>
      </c>
      <c r="N215" s="158">
        <f>N219</f>
        <v>50000</v>
      </c>
      <c r="O215" s="159"/>
      <c r="P215" s="159">
        <f t="shared" si="26"/>
        <v>-98</v>
      </c>
      <c r="Q215" s="159">
        <f t="shared" si="27"/>
        <v>-98</v>
      </c>
      <c r="R215" s="159">
        <f t="shared" si="28"/>
        <v>0</v>
      </c>
      <c r="S215" s="159">
        <f t="shared" si="29"/>
        <v>50000</v>
      </c>
      <c r="T215" s="167">
        <f>T219</f>
        <v>50000</v>
      </c>
      <c r="U215" s="167"/>
      <c r="V215" s="102">
        <f t="shared" si="30"/>
        <v>80000</v>
      </c>
      <c r="W215" s="167">
        <f>W219</f>
        <v>80000</v>
      </c>
      <c r="X215" s="102"/>
    </row>
    <row r="216" spans="1:24" ht="22.5" customHeight="1">
      <c r="A216" s="19"/>
      <c r="B216" s="21"/>
      <c r="C216" s="21"/>
      <c r="D216" s="51"/>
      <c r="E216" s="52" t="s">
        <v>202</v>
      </c>
      <c r="F216" s="51"/>
      <c r="G216" s="165"/>
      <c r="H216" s="159"/>
      <c r="I216" s="159"/>
      <c r="J216" s="165"/>
      <c r="K216" s="159"/>
      <c r="L216" s="159"/>
      <c r="M216" s="159"/>
      <c r="N216" s="159"/>
      <c r="O216" s="159"/>
      <c r="P216" s="159"/>
      <c r="Q216" s="159"/>
      <c r="R216" s="159"/>
      <c r="S216" s="159"/>
      <c r="T216" s="102"/>
      <c r="U216" s="102"/>
      <c r="V216" s="102"/>
      <c r="W216" s="102"/>
      <c r="X216" s="102"/>
    </row>
    <row r="217" spans="1:24" ht="18.75" customHeight="1">
      <c r="A217" s="35" t="s">
        <v>372</v>
      </c>
      <c r="B217" s="36" t="s">
        <v>368</v>
      </c>
      <c r="C217" s="36" t="s">
        <v>200</v>
      </c>
      <c r="D217" s="36" t="s">
        <v>224</v>
      </c>
      <c r="E217" s="52" t="s">
        <v>373</v>
      </c>
      <c r="F217" s="51"/>
      <c r="G217" s="165"/>
      <c r="H217" s="159"/>
      <c r="I217" s="159"/>
      <c r="J217" s="165"/>
      <c r="K217" s="159"/>
      <c r="L217" s="159"/>
      <c r="M217" s="159"/>
      <c r="N217" s="159"/>
      <c r="O217" s="159"/>
      <c r="P217" s="159"/>
      <c r="Q217" s="159"/>
      <c r="R217" s="159"/>
      <c r="S217" s="159"/>
      <c r="T217" s="102"/>
      <c r="U217" s="102"/>
      <c r="V217" s="102"/>
      <c r="W217" s="102"/>
      <c r="X217" s="102"/>
    </row>
    <row r="218" spans="1:24" ht="18.75" customHeight="1">
      <c r="A218" s="19"/>
      <c r="B218" s="21"/>
      <c r="C218" s="21"/>
      <c r="D218" s="51"/>
      <c r="E218" s="52" t="s">
        <v>5</v>
      </c>
      <c r="F218" s="51"/>
      <c r="G218" s="165"/>
      <c r="H218" s="159"/>
      <c r="I218" s="159"/>
      <c r="J218" s="165"/>
      <c r="K218" s="159"/>
      <c r="L218" s="159"/>
      <c r="M218" s="159"/>
      <c r="N218" s="159"/>
      <c r="O218" s="159"/>
      <c r="P218" s="159"/>
      <c r="Q218" s="159"/>
      <c r="R218" s="159"/>
      <c r="S218" s="159"/>
      <c r="T218" s="102"/>
      <c r="U218" s="102"/>
      <c r="V218" s="102"/>
      <c r="W218" s="102"/>
      <c r="X218" s="102"/>
    </row>
    <row r="219" spans="1:24" ht="18.75" customHeight="1">
      <c r="A219" s="19"/>
      <c r="B219" s="21"/>
      <c r="C219" s="21"/>
      <c r="D219" s="51"/>
      <c r="E219" s="52" t="s">
        <v>513</v>
      </c>
      <c r="F219" s="51" t="s">
        <v>514</v>
      </c>
      <c r="G219" s="165"/>
      <c r="H219" s="159"/>
      <c r="I219" s="159"/>
      <c r="J219" s="165">
        <f t="shared" si="31"/>
        <v>50098</v>
      </c>
      <c r="K219" s="159">
        <v>50098</v>
      </c>
      <c r="L219" s="159"/>
      <c r="M219" s="159">
        <f t="shared" si="25"/>
        <v>50000</v>
      </c>
      <c r="N219" s="159">
        <v>50000</v>
      </c>
      <c r="O219" s="159"/>
      <c r="P219" s="159">
        <f t="shared" si="26"/>
        <v>-98</v>
      </c>
      <c r="Q219" s="159">
        <f t="shared" si="27"/>
        <v>-98</v>
      </c>
      <c r="R219" s="159">
        <f t="shared" si="28"/>
        <v>0</v>
      </c>
      <c r="S219" s="159">
        <f t="shared" si="29"/>
        <v>50000</v>
      </c>
      <c r="T219" s="102">
        <v>50000</v>
      </c>
      <c r="U219" s="102"/>
      <c r="V219" s="102">
        <f t="shared" si="30"/>
        <v>80000</v>
      </c>
      <c r="W219" s="102">
        <v>80000</v>
      </c>
      <c r="X219" s="102"/>
    </row>
    <row r="220" spans="1:24" ht="19.5" customHeight="1" thickBot="1">
      <c r="A220" s="24"/>
      <c r="B220" s="26"/>
      <c r="C220" s="26"/>
      <c r="D220" s="60"/>
      <c r="E220" s="61" t="s">
        <v>604</v>
      </c>
      <c r="F220" s="39" t="s">
        <v>379</v>
      </c>
      <c r="G220" s="164"/>
      <c r="H220" s="164"/>
      <c r="I220" s="164"/>
      <c r="J220" s="164"/>
      <c r="K220" s="164"/>
      <c r="L220" s="164"/>
      <c r="M220" s="164"/>
      <c r="N220" s="164"/>
      <c r="O220" s="164"/>
      <c r="P220" s="159"/>
      <c r="Q220" s="159"/>
      <c r="R220" s="164"/>
      <c r="S220" s="159">
        <f t="shared" si="29"/>
        <v>0</v>
      </c>
      <c r="T220" s="157"/>
      <c r="U220" s="157"/>
      <c r="V220" s="102">
        <f t="shared" si="30"/>
        <v>0</v>
      </c>
      <c r="W220" s="157"/>
      <c r="X220" s="157"/>
    </row>
    <row r="221" spans="22:24" ht="10.5">
      <c r="V221"/>
      <c r="W221"/>
      <c r="X221"/>
    </row>
    <row r="222" spans="22:24" ht="10.5">
      <c r="V222"/>
      <c r="W222"/>
      <c r="X222"/>
    </row>
    <row r="223" spans="22:24" ht="10.5">
      <c r="V223"/>
      <c r="W223"/>
      <c r="X223"/>
    </row>
  </sheetData>
  <sheetProtection/>
  <mergeCells count="25">
    <mergeCell ref="G7:G8"/>
    <mergeCell ref="H7:I7"/>
    <mergeCell ref="J7:J8"/>
    <mergeCell ref="K7:L7"/>
    <mergeCell ref="M7:M8"/>
    <mergeCell ref="W7:X7"/>
    <mergeCell ref="A4:X4"/>
    <mergeCell ref="E6:E8"/>
    <mergeCell ref="A6:A8"/>
    <mergeCell ref="B6:B8"/>
    <mergeCell ref="C6:C8"/>
    <mergeCell ref="D6:D8"/>
    <mergeCell ref="P6:R6"/>
    <mergeCell ref="P7:P8"/>
    <mergeCell ref="M6:O6"/>
    <mergeCell ref="N7:O7"/>
    <mergeCell ref="S7:S8"/>
    <mergeCell ref="T7:U7"/>
    <mergeCell ref="V7:V8"/>
    <mergeCell ref="Q7:R7"/>
    <mergeCell ref="F6:F8"/>
    <mergeCell ref="S6:U6"/>
    <mergeCell ref="V6:X6"/>
    <mergeCell ref="G6:I6"/>
    <mergeCell ref="J6:L6"/>
  </mergeCells>
  <printOptions/>
  <pageMargins left="0.25" right="0.25" top="0.75" bottom="0.75" header="0.3" footer="0.3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User</cp:lastModifiedBy>
  <cp:lastPrinted>2022-09-16T08:33:00Z</cp:lastPrinted>
  <dcterms:created xsi:type="dcterms:W3CDTF">2022-06-16T10:33:45Z</dcterms:created>
  <dcterms:modified xsi:type="dcterms:W3CDTF">2022-09-23T13:36:56Z</dcterms:modified>
  <cp:category/>
  <cp:version/>
  <cp:contentType/>
  <cp:contentStatus/>
</cp:coreProperties>
</file>