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470" windowHeight="3690" activeTab="5"/>
  </bookViews>
  <sheets>
    <sheet name="Կազմ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Հատված 6" sheetId="6" r:id="rId6"/>
  </sheets>
  <definedNames>
    <definedName name="_xlnm.Print_Titles" localSheetId="1">'Հատված 1'!$6:$9</definedName>
    <definedName name="_xlnm.Print_Titles" localSheetId="2">'Հատված 2'!$6:$8</definedName>
    <definedName name="_xlnm.Print_Titles" localSheetId="3">'Հատված 3'!$6:$8</definedName>
  </definedNames>
  <calcPr fullCalcOnLoad="1"/>
</workbook>
</file>

<file path=xl/sharedStrings.xml><?xml version="1.0" encoding="utf-8"?>
<sst xmlns="http://schemas.openxmlformats.org/spreadsheetml/2006/main" count="2692" uniqueCount="1068">
  <si>
    <t>3.7 ÀÝÃ³óÇÏ áã å³ßïáÝ³Ï³Ý ¹ñ³Ù³ßÝáñÑÝ»ñ, ³Û¹ ÃíáõÙ`  
(ïáÕ 1371 + ïáÕ 1372)</t>
  </si>
  <si>
    <t>êàòÆ²È²Î²Ü ²ä²ÐàìàôÂÚ²Ü Üä²êîÜºð, ³Û¹ ÃíáõÙ`</t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</si>
  <si>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</si>
  <si>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</si>
  <si>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</si>
  <si>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</si>
  <si>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</si>
  <si>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>ÀÝ¹Ñ³Ýáõñ µÝáõÛÃÇ Ñ³Ýñ³ÛÇÝ Í³é³ÛáõÃÛáõÝÝ»ñ (³ÛÉ ¹³ë»ñÇÝ ãå³ïÏ³ÝáÕ), áñÇó`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</si>
  <si>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</si>
  <si>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</si>
  <si>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</si>
  <si>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</si>
  <si>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</si>
  <si>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</si>
  <si>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</si>
  <si>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</si>
  <si>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</si>
  <si>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</si>
  <si>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</si>
  <si>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</si>
  <si>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 -êáõµëÇ¹Ç³Ý»ñ áã å»ï³Ï³Ý (áã B118h³Ù³ÛÝù³ÛÇÝ) áã ýÇÝ³Ýë³Ï³Ý Ï³½Ù³Ï»ñåáõÃÛáõÝÝ»ñÇÝ </t>
  </si>
  <si>
    <t>x+C88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</si>
  <si>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</si>
  <si>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</si>
  <si>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</si>
  <si>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</si>
  <si>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</si>
  <si>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</si>
  <si>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</si>
  <si>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</si>
  <si>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</si>
  <si>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</si>
  <si>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</si>
  <si>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</si>
  <si>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</si>
  <si>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</si>
  <si>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</si>
  <si>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</si>
  <si>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</si>
  <si>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</si>
  <si>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</si>
  <si>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</si>
  <si>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öáÕáóÝ»ñÇ Éáõë³íáñáõÙ, áñÇó`</t>
  </si>
  <si>
    <t xml:space="preserve">´Ý³Ï³ñ³Ý³ÛÇÝ ßÇÝ³ñ³ñáõÃÛ³Ý ¨ ÏáÙáõÝ³É Í³é³ÛáõÃÛáõÝÝ»ñÇ ·Íáí Ñ»ï³½áï³Ï³Ý ¨ Ý³Ë³·Í³ÛÇÝ ³ßË³ï³ÝùÝ»ñ, áñÇó` 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</si>
  <si>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</si>
  <si>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</si>
  <si>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</si>
  <si>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</si>
  <si>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</si>
  <si>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 xml:space="preserve">²éáÕç³å³ÑáõÃÛ³Ý ·Íáí Ñ»ï³½áï³Ï³Ý ¨ Ý³Ë³·Í³ÛÇÝ ³ßË³ï³ÝùÝ»ñ, áñÇó` 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</si>
  <si>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</si>
  <si>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</si>
  <si>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</si>
  <si>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</si>
  <si>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</si>
  <si>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</si>
  <si>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</si>
  <si>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</si>
  <si>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</si>
  <si>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</si>
  <si>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</si>
  <si>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 xml:space="preserve">Àëï Ù³Ï³ñ¹³ÏÝ»ñÇ ã¹³ë³Ï³ñ·íáÕ ÏñÃáõÃÛáõÝ, áñÇó` 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</si>
  <si>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</si>
  <si>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</si>
  <si>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</si>
  <si>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</si>
  <si>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</si>
  <si>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</si>
  <si>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</si>
  <si>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</si>
  <si>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</si>
  <si>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</si>
  <si>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>êáóÇ³É³Ï³Ý å³ßïå³ÝáõÃÛ³Ý áÉáñïáõÙ Ñ»ï³½áï³Ï³Ý ¨ Ý³Ë³·Í³ÛÇÝ ³ßË³ï³ÝùÝ»ñ, áñÇó`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</si>
  <si>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</si>
  <si>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</si>
  <si>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</si>
  <si>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</si>
  <si>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</si>
  <si>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</si>
  <si>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</si>
  <si>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</si>
  <si>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</si>
  <si>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</si>
  <si>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</si>
  <si>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</si>
  <si>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</si>
  <si>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</si>
  <si>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</si>
  <si>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</si>
  <si>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</si>
  <si>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</si>
  <si>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</si>
  <si>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</si>
  <si>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</si>
  <si>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</si>
  <si>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</si>
  <si>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</si>
  <si>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</si>
  <si>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8199³</t>
  </si>
  <si>
    <t>²½·³ÛÇÝ ³Ýíï³Ý·áõÃÛáõÝ</t>
  </si>
  <si>
    <t>ä»ï³Ï³Ý å³Ñå³ÝáõÃÛáõÝ</t>
  </si>
  <si>
    <t xml:space="preserve">öñÏ³ñ³ñ Í³é³ÛáõÃÛáõÝ 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</si>
  <si>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</si>
  <si>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</si>
  <si>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</si>
  <si>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</si>
  <si>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</si>
  <si>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</si>
  <si>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</si>
  <si>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</si>
  <si>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</si>
  <si>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</si>
  <si>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</si>
  <si>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</si>
  <si>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</si>
  <si>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</si>
  <si>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</si>
  <si>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</si>
  <si>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</si>
  <si>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</si>
  <si>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</si>
  <si>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</si>
  <si>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</si>
  <si>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</si>
  <si>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</si>
  <si>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</si>
  <si>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</si>
  <si>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</si>
  <si>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</si>
  <si>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</si>
  <si>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</si>
  <si>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</si>
  <si>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</si>
  <si>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</si>
  <si>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</si>
  <si>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ՀԱՎԵԼՎԱԾ  1</t>
  </si>
  <si>
    <t>ՀԱՎԵԼՎԱԾ  4</t>
  </si>
  <si>
    <t xml:space="preserve"> ՀԱՎԵԼՎԱԾ  5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</si>
  <si>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</si>
  <si>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</si>
  <si>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</si>
  <si>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</si>
  <si>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</si>
  <si>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</si>
  <si>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</si>
  <si>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</si>
  <si>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</si>
  <si>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</si>
  <si>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</si>
  <si>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</si>
  <si>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</si>
  <si>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</si>
  <si>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</si>
  <si>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</si>
  <si>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</si>
  <si>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>1.2.1. ì³ñÏ»ñ, áñÇó`
(ïáÕ 8122+ïáÕ 8130)</t>
  </si>
  <si>
    <t xml:space="preserve">  - í³ñÏ»ñÇ ëï³óáõÙ, áñÇó
(ïáÕ 8123+ïáÕ 8124)</t>
  </si>
  <si>
    <t xml:space="preserve">  - ëï³óí³Í í³ñÏ»ñÇ ÑÇÙÝ³Ï³Ý  ·áõÙ³ñÇ Ù³ñáõÙ, áñÇó`
(ïáÕ 8131+ïáÕ 8132)
</t>
  </si>
  <si>
    <t>1.2.2. öáË³ïíáõÃÛáõÝÝ»ñ, áñÇó` 
(ïáÕ 8141+ïáÕ 8150)</t>
  </si>
  <si>
    <t>µÛáõç»ï³ÛÇÝ ÷áË³ïíáõÃÛáõÝÝ»ñÇ ëï³óáõÙ, áñÇó`
(ïáÕ 8142+ïáÕ 8143)</t>
  </si>
  <si>
    <t xml:space="preserve">  - ëï³óí³Í ÷áË³ïíáõÃÛáõÝÝ»ñÇ ·áõÙ³ñÇ Ù³ñáõÙ, áñÇó`
(ïáÕ 8151+ïáÕ 8152)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</si>
  <si>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</si>
  <si>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</si>
  <si>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 xml:space="preserve"> 1.2 ¶áõÛù³ÛÇÝ Ñ³ñÏ»ñ ³ÛÉ ·áõÛùÇó, ³Û¹ ÃíáõÙ`  </t>
  </si>
  <si>
    <t xml:space="preserve">1.3 ²åñ³ÝùÝ»ñÇ û·ï³·áñÍÙ³Ý Ï³Ù ·áñÍáõÝ»áõÃÛ³Ý Çñ³Ï³Ý³óÙ³Ý ÃáõÛÉïíáõÃÛ³Ý í×³ñÝ»ñ, ³Û¹ ÃíáõÙ`  </t>
  </si>
  <si>
    <t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</t>
  </si>
  <si>
    <t xml:space="preserve">2.2 Î³åÇï³É ³ñï³ùÇÝ å³ßïáÝ³Ï³Ý ¹ñ³Ù³ßÝáñÑÝ»ñ` ëï³óí³Í ³ÛÉ å»ïáõÃÛáõÝÝ»ñÇó, ³Û¹ ÃíáõÙ`  </t>
  </si>
  <si>
    <t xml:space="preserve">2.3 ÀÝÃ³óÇÏ ³ñï³ùÇÝ å³ßïáÝ³Ï³Ý ¹ñ³Ù³ßÝáñÑÝ»ñ`  ëï³óí³Í ÙÇç³½·³ÛÇÝ Ï³½Ù³Ï»ñåáõÃÛáõÝÝ»ñÇó, ³Û¹ ÃíáõÙ`  </t>
  </si>
  <si>
    <t xml:space="preserve">2.4 Î³åÇï³É ³ñï³ùÇÝ å³ßïáÝ³Ï³Ý ¹ñ³Ù³ßÝáñÑÝ»ñ`  ëï³óí³Í ÙÇç³½·³ÛÇÝ Ï³½Ù³Ï»ñåáõÃÛáõÝÝ»ñÇó, ³Û¹ ÃíáõÙ`  </t>
  </si>
  <si>
    <t xml:space="preserve">               ÀÜ¸²ØºÜÀ  ºÎ²ØàôîÜºð,                         ³Û¹ ÃíáõÙ`         
(ïáÕ 1100 + ïáÕ 1200+ïáÕ 1300)</t>
  </si>
  <si>
    <t>1. Ð²ðÎºð ºì îàôðøºð, ³Û¹ ÃíáõÙ`  
(ïáÕ 1110 + ïáÕ 1120 + ïáÕ 1130 + ïáÕ 1150 + ïáÕ 1160)</t>
  </si>
  <si>
    <t>î»Õ³Ï³Ý ïáõñù»ñ, ³Û¹ ÃíáõÙ`  
(ïáÕ 1132 + ïáÕ 1135 + ïáÕ 1136 + ïáÕ 1137 + ïáÕ 1138 + ïáÕ 1139 + ïáÕ 1140 + ïáÕ 1141 + ïáÕ 1142 + ïáÕ 1143 + ïáÕ 1144+ïáÕ 1145)</t>
  </si>
  <si>
    <t>³) Ð³Ù³ÛÝùÇ ï³ñ³ÍùáõÙ Ýáñ ß»Ýù»ñÇ, ßÇÝáõÃÛáõÝÝ»ñÇ (Ý»ñ³éÛ³É áã ÑÇÙÝ³Ï³Ý)  ßÇÝ³ñ³ñáõÃÛáõÝ (ï»Õ³¹ñÙ³Ý) ÃáõÛÉïíáõÃÛ³Ý Ñ³Ù³ñ, áñÇó` 
(ïáÕ 1133 + ïáÕ 1334)</t>
  </si>
  <si>
    <t>Ð³Ù³ÛÝùÇ µÛáõç» í×³ñíáÕ å»ï³Ï³Ý ïáõñù»ñ, ³Û¹ ÃíáõÙ`  
(ïáÕ 1152 + ïáÕ 1153 )</t>
  </si>
  <si>
    <t xml:space="preserve"> 1.5 ²ÛÉ Ñ³ñÏ³ÛÇÝ »Ï³ÙáõïÝ»ñ, ³Û¹ ÃíáõÙ`
(ïáÕ 1161 + ïáÕ 1165 )  </t>
  </si>
  <si>
    <t>úñ»Ýùáí å»ï³Ï³Ý µÛáõç» ³Ùñ³·ñíáÕ Ñ³ñÏ»ñÇó ¨ ³ÛÉ å³ñï³¹Çñ í×³ñÝ»ñÇó  Ù³ëÑ³ÝáõÙÝ»ñ Ñ³Ù³ÛÝùÝ»ñÇ µÛáõç»Ý»ñ, áñÇó` 
(ïáÕ 1162 + ïáÕ 1163 + ïáÕ 1164)</t>
  </si>
  <si>
    <t xml:space="preserve">2. ä²ÞîàÜ²Î²Ü ¸ð²Ø²ÞÜàðÐÜºð, ³Û¹ ÃíáõÙ`
(ïáÕ 1210 + ïáÕ 1220 + ïáÕ 1230 + ïáÕ 1240 + ïáÕ 1250 + ïáÕ 1260)  </t>
  </si>
  <si>
    <t>2.5 ÀÝÃ³óÇÏ Ý»ñùÇÝ å³ßïáÝ³Ï³Ý ¹ñ³Ù³ßÝáñÑÝ»ñ` ëï³óí³Í Ï³é³í³ñÙ³Ý ³ÛÉ Ù³Ï³ñ¹³ÏÝ»ñÇó, áñÇó`
(ïáÕ 1251 + ïáÕ 1254 + ïáÕ 1257 + ïáÕ 1258)</t>
  </si>
  <si>
    <t xml:space="preserve"> 2.6 Î³åÇï³É Ý»ñùÇÝ å³ßïáÝ³Ï³Ý ¹ñ³Ù³ßÝáñÑÝ»ñ` ëï³óí³Í Ï³é³í³ñÙ³Ý ³ÛÉ Ù³Ï³ñ¹³ÏÝ»ñÇó, ³Û¹ ÃíáõÙ`  
(ïáÕ 1261 + ïáÕ 1262)</t>
  </si>
  <si>
    <t xml:space="preserve">3.6 Øáõïù»ñ ïáõÛÅ»ñÇó, ïáõ·³ÝùÝ»ñÇó, ³Û¹ ÃíáõÙ`
(ïáÕ 1361 + ïáÕ 1362)   </t>
  </si>
  <si>
    <t xml:space="preserve">3.9 ²ÛÉ »Ï³ÙáõïÝ»ñ, ³Û¹ ÃíáõÙ`
(ïáÕ 1391 + ïáÕ 1392 + ïáÕ 1393)  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</si>
  <si>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</si>
  <si>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</si>
  <si>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</si>
  <si>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</si>
  <si>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</si>
  <si>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</si>
  <si>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</si>
  <si>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</si>
  <si>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</si>
  <si>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</si>
  <si>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 xml:space="preserve">  - ÑÇÙÝ³Ï³Ý ·áõÙ³ñÇ Ù³ñáõÙ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</si>
  <si>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</si>
  <si>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</si>
  <si>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</si>
  <si>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</si>
  <si>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</si>
  <si>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</si>
  <si>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</si>
  <si>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</si>
  <si>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</si>
  <si>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</si>
  <si>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</si>
  <si>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</si>
  <si>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</si>
  <si>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</si>
  <si>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</si>
  <si>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</si>
  <si>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</si>
  <si>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</si>
  <si>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</si>
  <si>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</si>
  <si>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</si>
  <si>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</si>
  <si>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</si>
  <si>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</si>
  <si>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</si>
  <si>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</si>
  <si>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</si>
  <si>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</si>
  <si>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</si>
  <si>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</si>
  <si>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</si>
  <si>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</si>
  <si>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</si>
  <si>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</si>
  <si>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</si>
  <si>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</si>
  <si>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</si>
  <si>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</si>
  <si>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</si>
  <si>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</si>
  <si>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</si>
  <si>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</si>
  <si>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</si>
  <si>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</si>
  <si>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</si>
  <si>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</si>
  <si>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</si>
  <si>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</si>
  <si>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</si>
  <si>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</si>
  <si>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</si>
  <si>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</si>
  <si>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</si>
  <si>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</si>
  <si>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</si>
  <si>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4712</t>
  </si>
  <si>
    <t xml:space="preserve"> - êáóÇ³É³Ï³Ý ³å³ÑáíáõÃÛ³Ý µÝ»Õ»Ý Ýå³ëïÝ»ñ Í³é³ÛáõÃÛáõÝÝ»ñ Ù³ïáõóáÕÝ»ñÇÝ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</si>
  <si>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</si>
  <si>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</si>
  <si>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</si>
  <si>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</si>
  <si>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</si>
  <si>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</si>
  <si>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</si>
  <si>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</si>
  <si>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</si>
  <si>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</si>
  <si>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</si>
  <si>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 xml:space="preserve"> îáÕÇ NN  </t>
  </si>
  <si>
    <t>ÀÝ¹³Ù»ÝÁ (ë.5+ë.6)</t>
  </si>
  <si>
    <t xml:space="preserve">                     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</si>
  <si>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</si>
  <si>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</si>
  <si>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</si>
  <si>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</si>
  <si>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</si>
  <si>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</si>
  <si>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</si>
  <si>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</si>
  <si>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</si>
  <si>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</si>
  <si>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</si>
  <si>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</si>
  <si>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</si>
  <si>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</si>
  <si>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</si>
  <si>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</si>
  <si>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</si>
  <si>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</si>
  <si>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</si>
  <si>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</si>
  <si>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</si>
  <si>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</si>
  <si>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</si>
  <si>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</si>
  <si>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</si>
  <si>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</si>
  <si>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</si>
  <si>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</si>
  <si>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</si>
  <si>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</si>
  <si>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</si>
  <si>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</si>
  <si>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</si>
  <si>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</si>
  <si>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</si>
  <si>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</si>
  <si>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</si>
  <si>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</si>
  <si>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</si>
  <si>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</si>
  <si>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</si>
  <si>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</si>
  <si>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</si>
  <si>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- ³é¨ïñÇ ûµÛ»Ïï»ÝñÇ Ñ³Ù³ñ</t>
  </si>
  <si>
    <t>- Ñ³Ýñ³ÛÇÝ ëÝÝ¹Ç ¨ ½í³ñ×³ÝùÇ  ûµÛ»ÏïÝ»ñÇ Ñ³Ù³ñ</t>
  </si>
  <si>
    <t>- µ³ÕÝÇùÝ»ñÇ (ë³áõÝ³Ý»ñÇ) Ñ³Ù³ñ</t>
  </si>
  <si>
    <t>- Ë³Õ³ïÝ»ñÇ Ï³½Ù³Ï»ñåÙ³Ý Ñ³Ù³ñ</t>
  </si>
  <si>
    <t>- ß³ÑáõÙáí Ë³Õ»ñÇ Ï³½Ù³Ï»ñåÙ³Ý Ñ³Ù³ñ</t>
  </si>
  <si>
    <t>- íÇ×³Ï³Ë³Õ»ñÇ Ï³½Ù³Ï»ñåÙ³Ý Ñ³Ù³ñ</t>
  </si>
  <si>
    <t>04</t>
  </si>
  <si>
    <t>àéá·áõÙ</t>
  </si>
  <si>
    <t>05</t>
  </si>
  <si>
    <t>06</t>
  </si>
  <si>
    <t>07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</si>
  <si>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</si>
  <si>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</si>
  <si>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</si>
  <si>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</si>
  <si>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</si>
  <si>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</si>
  <si>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</si>
  <si>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</si>
  <si>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</si>
  <si>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</si>
  <si>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</si>
  <si>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</si>
  <si>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</si>
  <si>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</si>
  <si>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</si>
  <si>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</si>
  <si>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</si>
  <si>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</si>
  <si>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</si>
  <si>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</si>
  <si>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</si>
  <si>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</si>
  <si>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</si>
  <si>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</si>
  <si>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</si>
  <si>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</si>
  <si>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</si>
  <si>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</si>
  <si>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</si>
  <si>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</si>
  <si>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</si>
  <si>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</si>
  <si>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</si>
  <si>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</si>
  <si>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</si>
  <si>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</si>
  <si>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</si>
  <si>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</si>
  <si>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</si>
  <si>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</si>
  <si>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</si>
  <si>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</si>
  <si>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</si>
  <si>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</si>
  <si>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</si>
  <si>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</si>
  <si>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</si>
  <si>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</si>
  <si>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</si>
  <si>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</si>
  <si>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</si>
  <si>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</si>
  <si>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</si>
  <si>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</si>
  <si>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</si>
  <si>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</si>
  <si>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</si>
  <si>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</si>
  <si>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</si>
  <si>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</si>
  <si>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</si>
  <si>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</si>
  <si>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</si>
  <si>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</si>
  <si>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</si>
  <si>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</si>
  <si>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</si>
  <si>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</si>
  <si>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</si>
  <si>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</si>
  <si>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</si>
  <si>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</si>
  <si>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</si>
  <si>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</si>
  <si>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</si>
  <si>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</si>
  <si>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</si>
  <si>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</si>
  <si>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</si>
  <si>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</si>
  <si>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</si>
  <si>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</si>
  <si>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</si>
  <si>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</si>
  <si>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</si>
  <si>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</si>
  <si>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</si>
  <si>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</si>
  <si>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</si>
  <si>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</si>
  <si>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</si>
  <si>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2.3. Ð³Ù³ÛÝùÇ µÛáõç»Ç ÙÇçáóÝ»ñÇ ï³ñ»ëÏ½µÇ ³½³ï  ÙÝ³óáñ¹Á, ³Û¹ ÃíáõÙ`
(ïáÕ 8191+ïáÕ 8194-ïáÕ8193)</t>
  </si>
  <si>
    <t xml:space="preserve"> - »ÝÃ³Ï³ ¿ áõÕÕÙ³Ý Ñ³Ù³ÛÝùÇ µÛáõç»Ç ýáÝ¹³ÛÇÝ  Ù³ë     
(ïáÕ 8191 - ïáÕ 8192)</t>
  </si>
  <si>
    <t xml:space="preserve"> - í³ñã³Ï³Ý Ù³ëÇ ÙÇçáóÝ»ñÇ ï³ñ»ëÏ½µÇ ³½³ï ÙÝ³óáñ¹Çó ýáÝ¹³ÛÇÝ  Ù³ë Ùáõïù³·ñÙ³Ý »ÝÃ³Ï³ ·áõÙ³ñÁ 
(ïáÕ 8193)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</si>
  <si>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</si>
  <si>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</si>
  <si>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</si>
  <si>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</si>
  <si>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</si>
  <si>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</si>
  <si>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</si>
  <si>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</si>
  <si>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</si>
  <si>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</si>
  <si>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</si>
  <si>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</si>
  <si>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</si>
  <si>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</si>
  <si>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</si>
  <si>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</si>
  <si>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</si>
  <si>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</si>
  <si>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</si>
  <si>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</si>
  <si>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</si>
  <si>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</si>
  <si>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</si>
  <si>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</si>
  <si>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</si>
  <si>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</si>
  <si>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</si>
  <si>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</si>
  <si>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</si>
  <si>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</si>
  <si>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</si>
  <si>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</si>
  <si>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</si>
  <si>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</si>
  <si>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</si>
  <si>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</si>
  <si>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</si>
  <si>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</si>
  <si>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</si>
  <si>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</si>
  <si>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</si>
  <si>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</si>
  <si>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</si>
  <si>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</si>
  <si>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</si>
  <si>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</si>
  <si>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</si>
  <si>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</si>
  <si>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</si>
  <si>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</si>
  <si>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</si>
  <si>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</si>
  <si>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</si>
  <si>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</si>
  <si>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</si>
  <si>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</si>
  <si>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</si>
  <si>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</si>
  <si>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</si>
  <si>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</si>
  <si>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</si>
  <si>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</si>
  <si>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</si>
  <si>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</si>
  <si>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</si>
  <si>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</si>
  <si>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</si>
  <si>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</si>
  <si>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</si>
  <si>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</si>
  <si>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</si>
  <si>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</si>
  <si>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</si>
  <si>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</si>
  <si>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</si>
  <si>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</si>
  <si>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</si>
  <si>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</si>
  <si>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</si>
  <si>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</si>
  <si>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</si>
  <si>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</si>
  <si>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</si>
  <si>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</si>
  <si>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</si>
  <si>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 xml:space="preserve">2.1  ÀÝÃ³óÇÏ ³ñï³ùÇÝ å³ßïáÝ³Ï³Ý ¹ñ³Ù³ßÝáñÑÝ»ñ` ëï³óí³Í ³ÛÉ å»ïáõÃÛáõÝÝ»ñÇó, ³Û¹ ÃíáõÙ` </t>
  </si>
  <si>
    <t>1372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</si>
  <si>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</si>
  <si>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</si>
  <si>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</si>
  <si>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</si>
  <si>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</si>
  <si>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</si>
  <si>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</si>
  <si>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</si>
  <si>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</si>
  <si>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</si>
  <si>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</si>
  <si>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Basic Research</t>
  </si>
  <si>
    <t xml:space="preserve">ÀÝ¹Ñ³Ýáõñ µÝáõÛÃÇ Ñ»ï³½áï³Ï³Ý ³ßË³ï³Ýù </t>
  </si>
  <si>
    <t>Basic research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</si>
  <si>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</si>
  <si>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</si>
  <si>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</si>
  <si>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</si>
  <si>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</si>
  <si>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</si>
  <si>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</si>
  <si>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</si>
  <si>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</si>
  <si>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</si>
  <si>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 xml:space="preserve">è³½Ù³Ï³Ý å³ßïå³ÝáõÃÛáõÝ </t>
  </si>
  <si>
    <t>Military defense</t>
  </si>
  <si>
    <t>Civil Defense</t>
  </si>
  <si>
    <t xml:space="preserve">ø³Õ³ù³óÇ³Ï³Ý å³ßïå³ÝáõÃÛáõÝ </t>
  </si>
  <si>
    <t>Civil defense</t>
  </si>
  <si>
    <t>Foreign Military Aid</t>
  </si>
  <si>
    <t xml:space="preserve">²ñï³ùÇÝ é³½Ù³Ï³Ý û·ÝáõÃÛáõÝ </t>
  </si>
  <si>
    <t>Foreign military aid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</si>
  <si>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</si>
  <si>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</si>
  <si>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</si>
  <si>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</si>
  <si>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</si>
  <si>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</si>
  <si>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</si>
  <si>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</si>
  <si>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</si>
  <si>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</si>
  <si>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</si>
  <si>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</si>
  <si>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</si>
  <si>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</si>
  <si>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</si>
  <si>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</si>
  <si>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</si>
  <si>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</si>
  <si>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</si>
  <si>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</si>
  <si>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</si>
  <si>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</si>
  <si>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</si>
  <si>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</si>
  <si>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</si>
  <si>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</si>
  <si>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</si>
  <si>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</si>
  <si>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</si>
  <si>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</si>
  <si>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</si>
  <si>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</si>
  <si>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</si>
  <si>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</si>
  <si>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</si>
  <si>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</si>
  <si>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</si>
  <si>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</si>
  <si>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</si>
  <si>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</si>
  <si>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</si>
  <si>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</si>
  <si>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</si>
  <si>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</si>
  <si>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</si>
  <si>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</si>
  <si>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</si>
  <si>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</si>
  <si>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</si>
  <si>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</si>
  <si>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</si>
  <si>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</si>
  <si>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</si>
  <si>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</si>
  <si>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</si>
  <si>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</si>
  <si>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</si>
  <si>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</si>
  <si>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</si>
  <si>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</si>
  <si>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</si>
  <si>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</si>
  <si>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</si>
  <si>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</si>
  <si>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Communication</t>
  </si>
  <si>
    <t xml:space="preserve">Î³å 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</si>
  <si>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</si>
  <si>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</si>
  <si>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</si>
  <si>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</si>
  <si>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</si>
  <si>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</si>
  <si>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</si>
  <si>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</si>
  <si>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</si>
  <si>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</si>
  <si>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</si>
  <si>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</si>
  <si>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</si>
  <si>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</si>
  <si>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</si>
  <si>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</si>
  <si>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</si>
  <si>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</si>
  <si>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</si>
  <si>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</si>
  <si>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</si>
  <si>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</si>
  <si>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</si>
  <si>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</si>
  <si>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</si>
  <si>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</si>
  <si>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</si>
  <si>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</si>
  <si>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</si>
  <si>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</si>
  <si>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</si>
  <si>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</si>
  <si>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</si>
  <si>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</si>
  <si>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</si>
  <si>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</si>
  <si>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</si>
  <si>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</si>
  <si>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</si>
  <si>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</si>
  <si>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</si>
  <si>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</si>
  <si>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</si>
  <si>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</si>
  <si>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</si>
  <si>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</si>
  <si>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</si>
  <si>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</si>
  <si>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</si>
  <si>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</si>
  <si>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</si>
  <si>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</si>
  <si>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</si>
  <si>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Water Supply</t>
  </si>
  <si>
    <t xml:space="preserve">æñ³Ù³ï³Ï³ñ³ñáõÙ </t>
  </si>
  <si>
    <t>Water supply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</si>
  <si>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</si>
  <si>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</si>
  <si>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</si>
  <si>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</si>
  <si>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</si>
  <si>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</si>
  <si>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</si>
  <si>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</si>
  <si>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</si>
  <si>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</si>
  <si>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 xml:space="preserve"> -ä³Ñáõëï³ÛÇÝ ÙÇçáóÝ»ñ, ³Û¹ ÃíáõÙ`</t>
  </si>
  <si>
    <t>Ñ³Ù³ÛÝùÇ µÛáõç»Ç í³ñã³Ï³Ý Ù³ëÇ å³Ñáõëï³ÛÇÝ ýáÝ¹Çó ýáÝ¹³ÛÇÝ Ù³ë Ï³ï³ñíáÕ Ñ³ïÏ³óáõÙÝ»ñ</t>
  </si>
  <si>
    <t xml:space="preserve">1.2.2. öáË³ïíáõÃÛáõÝÝ»ñ, áñÇó` </t>
  </si>
  <si>
    <t xml:space="preserve"> 2.3.1. Ð³Ù³ÛÝùÇ µÛáõç»Ç í³ñã³Ï³Ý Ù³ëÇ ÙÇçáóÝ»ñÇ ï³ñ»ëÏ½µÇ ³½³ï ÙÝ³óáñ¹, áñÇó` </t>
  </si>
  <si>
    <t>Í³Ëë»ñÇ ýÇÝ³Ýë³íáñÙ³ÝÁ ãáõÕÕí³Í Ñ³Ù³ÛÝùÇ µÛáõç»Ç ÙÇçáóÝ»ñÇ ï³ñ»ëÏ½µÇ ³½³ï ÙÝ³óáñ¹Ç ·áõÙ³ñÁ</t>
  </si>
  <si>
    <t>1.2.1. ì³ñÏ»ñ, áñÇó`</t>
  </si>
  <si>
    <t xml:space="preserve"> 1.1. ²ñÅ»ÃÕÃ»ñ (µ³ó³éáõÃÛ³Ùµ µ³ÅÝ»ïáÙë»ñÇ ¨ Ï³åÇï³ÉáõÙ ³ÛÉ Ù³ëÝ³ÏóáõÃÛ³Ý) 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</si>
  <si>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</si>
  <si>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</si>
  <si>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</si>
  <si>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</si>
  <si>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</si>
  <si>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</si>
  <si>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</si>
  <si>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</si>
  <si>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</si>
  <si>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</si>
  <si>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</si>
  <si>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</si>
  <si>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</si>
  <si>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</si>
  <si>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</si>
  <si>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</si>
  <si>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</si>
  <si>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 xml:space="preserve">1.4 ²åñ³ÝùÝ»ñÇ Ù³ï³Ï³ñ³ñáõÙÇó ¨ Í³é³ÛáõÃÛáõÝÝ»ñÇ Ù³ïáõóáõÙÇó ³ÛÉ å³ñï³¹Çñ í×³ñÝ»ñ, ³Û¹ ÃíáõÙ`  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</si>
  <si>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</si>
  <si>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</si>
  <si>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</si>
  <si>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</si>
  <si>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</si>
  <si>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</si>
  <si>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</si>
  <si>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</si>
  <si>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</si>
  <si>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</si>
  <si>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</si>
  <si>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</si>
  <si>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</si>
  <si>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</si>
  <si>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</si>
  <si>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</si>
  <si>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</si>
  <si>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</si>
  <si>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</si>
  <si>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</si>
  <si>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</si>
  <si>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</si>
  <si>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</si>
  <si>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</si>
  <si>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</si>
  <si>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</si>
  <si>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</si>
  <si>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</si>
  <si>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</si>
  <si>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</si>
  <si>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</si>
  <si>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</si>
  <si>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>¶áõÛù³Ñ³ñÏ ÷áË³¹ñ³ÙÇçáóÝ»ñÇ Ñ³Ù³ñ</t>
  </si>
  <si>
    <t>³³) ÐÇÙÝ³Ï³Ý ßÇÝáõÃÛáõÝÝ»ñÇ Ñ³Ù³ñ</t>
  </si>
  <si>
    <t>³µ) àã ÑÇÙÝ³Ï³Ý ßÇÝáõÃÛáõÝÝ»ñÇ Ñ³Ù³ñ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</si>
  <si>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</si>
  <si>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</si>
  <si>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</si>
  <si>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³) ºÏ³Ùï³Ñ³ñÏ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</si>
  <si>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</si>
  <si>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</si>
  <si>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</si>
  <si>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</si>
  <si>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3. ²ÚÈ ºÎ²ØàôîÜºð, ³Û¹ ÃíáõÙ`  
(ïáÕ 1310 + ïáÕ 1320 + ïáÕ 1330 + ïáÕ 1340 + ïáÕ 1350 + ïáÕ 1360 + ïáÕ 1370 + ïáÕ 1380+1390)
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</si>
  <si>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</si>
  <si>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1343</t>
  </si>
  <si>
    <t xml:space="preserve">3.5 ì³ñã³Ï³Ý ·³ÝÓáõÙÝ»ñ, ³Û¹ ÃíáõÙ`
(ïáÕ 1351 + ïáÕ 1352) 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</si>
  <si>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</si>
  <si>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</si>
  <si>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3.8 Î³åÇï³É áã å³ßïáÝ³Ï³Ý ¹ñ³Ù³ßÝáñÑÝ»ñ, ³Û¹ ÃíáõÙ`  
(ïáÕ 1381 + ïáÕ 1382)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</si>
  <si>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</si>
  <si>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úñ»Ýùáí ¨ Çñ³í³Ï³Ý ³ÛÉ ³Ïï»ñáí ë³ÑÙ³Ýí³Í` Ñ³Ù³ÛÝùÇ µÛáõç» Ùáõïù³·ñÙ³Ý »ÝÃ³Ï³ ³ÛÉ »Ï³ÙáõïÝ»ñ</t>
  </si>
  <si>
    <t xml:space="preserve"> - ï»Õ³Ï³Ý ÇÝùÝ³Ï³é³íñÙ³Ý Ù³ñÙÇÝÝ»ñÇÝ,áñÇó` 
(ïáÕ  4535+ïáÕ 4536)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</si>
  <si>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ûñ»Ýë¹ñáõÃÛ³Ùµ ë³ÑÙ³Ýí³Í` ßÇÝ³ñ³ñáõÃÛ³Ý ÃáõÛÉïíáõÃÛáõÝ ãå³Ñ³ÝçíáÕ ¹»åù»ñÇ) Ï³ï³ñ»Éáõ ÃáõÛÉïíáõÃÛ³Ý Ñ³Ù³ñ</t>
  </si>
  <si>
    <t xml:space="preserve">µ) ä»ï³Ï³Ý µÛáõç»Çó Ñ³Ù³ÛÝùÇ í³ñã³Ï³Ý µÛáõç»ÇÝ ïñ³Ù³¹ñíáÕ ³ÛÉ ¹áï³óÇ³Ý»ñ, ³Û¹ ÃíáõÙ`  </t>
  </si>
  <si>
    <t>µµ) 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</si>
  <si>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</si>
  <si>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</si>
  <si>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</si>
  <si>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 í³ñÓ³í×³ñÝ»ñ </t>
  </si>
  <si>
    <t xml:space="preserve">Ð³Ù³ÛÝùÇ í³ñã³Ï³Ý ï³ñ³ÍùáõÙ ·ïÝíáÕ å»ï³Ï³Ý ë»÷³Ï³ÝáõÃÛáõÝ Ñ³Ù³ñíáÕ ÑáÕ»ñÇ í³ñÓ³í×³ñÝ»ñ </t>
  </si>
  <si>
    <t>3.4 Ð³Ù³ÛÝùÇ µÛáõç»Ç »Ï³ÙáõïÝ»ñ ³åñ³ÝùÝ»ñÇ Ù³ï³Ï³ñ³ñáõÙÇó ¨ Í³é³ÛáõÃÛáõÝÝ»ñÇ Ù³ïáõóáõÙÇó, ³Û¹ ÃíáõÙ` 
(ïáÕ 1341 + ïáÕ 1342+ïáÕ 1343)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</si>
  <si>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</si>
  <si>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</t>
  </si>
  <si>
    <t xml:space="preserve"> 1.1. ²ñÅ»ÃÕÃ»ñ (µ³ó³éáõÃÛ³Ùµ µ³ÅÝ»ïáÙë»ñÇ ¨ Ï³åÇï³ÉáõÙ ³ÛÉ Ù³ëÝ³ÏóáõÃÛ³Ý), áñÇó
 (ïáÕ 8112+ïáÕ 8113)</t>
  </si>
  <si>
    <t>2.1. ´³ÅÝ»ïáÙë»ñ ¨ Ï³åÇï³ÉáõÙ ³ÛÉ Ù³ëÝ³ÏóáõÃÛáõÝ, áñÇó` 8162+8163+8164</t>
  </si>
  <si>
    <t>2.2. öáË³ïíáõÃÛáõÝÝ»ñ, áñÇó`  8171+8172</t>
  </si>
  <si>
    <t xml:space="preserve"> - ï»Õ³Ï³Ý ÇÝùÝ³Ï³é³íñÙ³Ý Ù³ñÙÇÝÝ»ñÇÝ,áñÇó`     (ïáÕ  4545+ïáÕ 4546)</t>
  </si>
  <si>
    <t xml:space="preserve"> 2.3.2. Ð³Ù³ÛÝùÇ µÛáõç»Ç ýáÝ¹³ÛÇÝ Ù³ëÇ ÙÇçáóÝ»ñÇ ï³ñ»ëÏ½µÇ ÙÝ³óáñ¹, áñÇó`  
(ïáÕ 8195 + ïáÕ 8196)</t>
  </si>
  <si>
    <t>³) ä»ï³Ï³Ý µÛáõç»Çó Ï³åÇï³É Í³Ëë»ñÇ ýÇÝ³Ýë³íáñÙ³Ý Ýå³ï³Ï³ÛÇÝ Ñ³ïÏ³óáõÙÝ»ñ (ëáõµí»ÝóÇ³Ý»ñ)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</si>
  <si>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</si>
  <si>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</si>
  <si>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</si>
  <si>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</si>
  <si>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</si>
  <si>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</si>
  <si>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</si>
  <si>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</si>
  <si>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</si>
  <si>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</si>
  <si>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</si>
  <si>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</si>
  <si>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</si>
  <si>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</si>
  <si>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</si>
  <si>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</si>
  <si>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</si>
  <si>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</si>
  <si>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</si>
  <si>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</si>
  <si>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</si>
  <si>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</si>
  <si>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</si>
  <si>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</si>
  <si>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</si>
  <si>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</si>
  <si>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</si>
  <si>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</si>
  <si>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</si>
  <si>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</si>
  <si>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</si>
  <si>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</si>
  <si>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</si>
  <si>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</si>
  <si>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</si>
  <si>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</si>
  <si>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</si>
  <si>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</si>
  <si>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</si>
  <si>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</si>
  <si>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</si>
  <si>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</si>
  <si>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</si>
  <si>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</si>
  <si>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</si>
  <si>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</si>
  <si>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</si>
  <si>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</si>
  <si>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</si>
  <si>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</si>
  <si>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</si>
  <si>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</si>
  <si>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</si>
  <si>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</si>
  <si>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</si>
  <si>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</si>
  <si>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</si>
  <si>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</si>
  <si>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</si>
  <si>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</si>
  <si>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</si>
  <si>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</si>
  <si>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</si>
  <si>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</si>
  <si>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</si>
  <si>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</si>
  <si>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</si>
  <si>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</si>
  <si>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</si>
  <si>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</si>
  <si>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</si>
  <si>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</si>
  <si>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</si>
  <si>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</si>
  <si>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</si>
  <si>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</si>
  <si>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</si>
  <si>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</si>
  <si>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</si>
  <si>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</si>
  <si>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</si>
  <si>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</si>
  <si>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</si>
  <si>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</si>
  <si>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</si>
  <si>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</si>
  <si>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</si>
  <si>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</si>
  <si>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</si>
  <si>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</si>
  <si>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</si>
  <si>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</si>
  <si>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</si>
  <si>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</si>
  <si>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</si>
  <si>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</si>
  <si>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</si>
  <si>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</si>
  <si>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</si>
  <si>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</si>
  <si>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</si>
  <si>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</si>
  <si>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</si>
  <si>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</si>
  <si>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</si>
  <si>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</si>
  <si>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</si>
  <si>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</si>
  <si>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</si>
  <si>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</si>
  <si>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</si>
  <si>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</si>
  <si>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</si>
  <si>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</si>
  <si>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</si>
  <si>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</si>
  <si>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 xml:space="preserve">úñ»Ýë¹Çñ ¨ ·áñÍ³¹Çñ Ù³ñÙÇÝÝ»ñ,å»ï³Ï³Ý Ï³é³í³ñáõÙ </t>
  </si>
  <si>
    <t>²ñï³ùÇÝ ïÝï»ë³Ï³Ý ³ç³ÏóáõÃÛáõÝ</t>
  </si>
  <si>
    <t xml:space="preserve">    </t>
  </si>
  <si>
    <t>1146</t>
  </si>
  <si>
    <t>1147</t>
  </si>
  <si>
    <t>Å¹)Ð³Ù³ÛÝùÇ ï³ñ³ÍùáõÙ ·ïÝí»Õ Ë³ÝáõÃÝ»ñáõÙ, Ïñå³ÏÝ»ñáõÙ ï»ËÝÇÏ³Ï³Ý Ñ»ÕáõÏÝ»ñÇ í³×³éùÇ ÃáõÛïíáõÃÛ³Ý Ñ³Ù³ñ</t>
  </si>
  <si>
    <t xml:space="preserve">½) Ð³Ù³ÛÝùÇ ï³ñ³ÍùáõÙ Ñ»ÕáõÏ í³é»ÉÇùÇ, ë»ÕÙí³Í µÝ³Ï³Ý Ï³Ù Ñ»ÕáõÏ³óí³Í Ý³íÃ³ÛÇÝ ·³½»ñÇ Ù³Ýñ³Í³Ë ³é¨ïñÇ Ï»ï»ñáõÙ Ñ»ÕáõÏ í³é»ÉÇùÇ ¨ (Ï³Ù) ë»ÕÙí³Í µÝ³Ï³Ý Ï³Ù Ñ»ÕáõÏ³óí³Í Ý³íÃ³ÛÇÝ ·³½»ñÇ ¨ ï»ËÝÇÏ³Ï³Ý Ñ»ÕáõÏÝ»ñÇ í³×³éùÇ ÃáõÛÉïíáõÃÛ³Ý Ñ³Ù³ñ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</si>
  <si>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</si>
  <si>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</si>
  <si>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ՀԱՎԵԼՎԱԾ  2</t>
  </si>
  <si>
    <t>ՀԱՎԵԼՎԱԾ 3</t>
  </si>
  <si>
    <t>1148</t>
  </si>
  <si>
    <t>1149</t>
  </si>
  <si>
    <t xml:space="preserve">Ð³Û³ëï³ÝÇ Ð³Ýñ³å»ïáõÃÛ³Ý Ñ³Ù³ÛÝùÝ»ñÇ ³Ýí³ÝáõÙÝ»ñÁ ýÇñÙ³ÛÇÝ ³Ýí³ÝáõÙÝ»ñáõÙ û·ï³·áñÍ»Éáõ ÃáõÛÉïíáõÃÛ³Ý Ñ³Ù³ñ ï»Õ³Ï³Ý ïáõñùÁ ÁÝÃ³óÇÏ ï³ñí³ Ñ³Ù³ñ </t>
  </si>
  <si>
    <t>ՀՀ ՖՆ գործառնական վարչություն</t>
  </si>
  <si>
    <t>(համայնքի բյուջեն սպասարկող   գանձապետական բաժանմունքի անվանումը)</t>
  </si>
  <si>
    <t>ÐÇÙÝ³Ï³Ý ßÇÝáõÃÛáõÝÝ»ñÇ Ý»ñëáõÙ Ñ³Ýñ³ÛÇÝ ëÝÝ¹Ç Ï³½³Ù³Ï»ñåÙ³Ý ¨ Çñ³óÙ³Ý Ñ³Ù³ñ</t>
  </si>
  <si>
    <t>Å·ê·á ³ñ³ñáÕáõÃÛáõÝÝ»ñÇ Ù³ïáõóÙ³Ý Í³é³ÛáõÃÛ³Ý  Ñ³Ù³ñ</t>
  </si>
  <si>
    <t>²Û¹ ÃíáõÙ ³Õµ³Ñ³ÝáõÃÛ³Ý í×³ñ</t>
  </si>
  <si>
    <t>³)</t>
  </si>
  <si>
    <t>ՀՀ ԿՈՏԱՅՔԻ ՄԱՐԶԻ</t>
  </si>
  <si>
    <t>ՀԱՄԱՅՆՔԻ ՂԵԿԱՎԱՐª                                          Ն.Խ.ՍԱՐԳՍՅԱՆ</t>
  </si>
  <si>
    <t>ՀԱՄԱՅՆՔԻ ԲՅՈՒՋԵԻ ԵԿԱՄՈՒՏՆԵՐԸ</t>
  </si>
  <si>
    <t xml:space="preserve"> ՀԱՄԱՅՆՔԻ ԲՅՈՒՋԵԻ ԾԱԽՍԵՐԸ՝ ԸՍՏ ԲՅՈՒՋԵՏԱՅԻՆ ԾԱԽՍԵՐԻ ԳՈՐԾԱՌՆԱԿԱՆ ԴԱՍԱԿԱՐԳՄԱՆ</t>
  </si>
  <si>
    <t>ՀԱՄԱՅՆՔԻ ԲՅՈՒՋԵԻ ԾԱԽՍԵՐԸ՝ ԸՍՏ ԲՅՈՒՋԵՏԱՅԻՆ ԾԱԽՍԵՐԻ ՏՆՏԵՍԱԳԻՏԱԿԱՆ ԴԱՍԱԿԱՐԳՄԱՆ</t>
  </si>
  <si>
    <t>ՀԱՄԱՅՆՔԻ ԲՅՈՒՋԵԻ ՄԻՋՈՑՆԵՐԻ ՏԱՐԵՎԵՐՋԻ ՀԱՎԵԼՈՒՐԴԸ  ԿԱՄ ԴԵՖԻՑԻՏԸ  (ՊԱԿԱՍՈՒՐԴԸ)</t>
  </si>
  <si>
    <t>ՀԱՄԱՅՆՔԻ ԲՅՈՒՋԵԻ  ՀԱՎԵԼՈՒՐԴԻ  ՕԳՏԱԳՈՐԾՄԱՆ  ՈՒՂՈՒԹՅՈՒՆՆԵՐԸ  ԿԱՄ ԴԵՖԻՑԻՏԻ (ՊԱԿԱՍՈՒՐԴԻ)  ՖԻՆԱՆՍԱՎՈՐՄԱՆ ԱՂԲՅՈՒՐՆԵՐԸ</t>
  </si>
  <si>
    <t xml:space="preserve">                        Շարադրված է նոր խմբագրությամբ</t>
  </si>
  <si>
    <t>1.1 ¶áõÛù³ÛÇÝ Ñ³ñÏ»ñ ³Ýß³ñÅ ·áõÛùÇó, այդ թվում՝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</si>
  <si>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</si>
  <si>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</si>
  <si>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</si>
  <si>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>ՆԱԻՐԻ ՀԱՄԱՅՆՔԻ</t>
  </si>
  <si>
    <t>s</t>
  </si>
  <si>
    <t>2023 ԹՎԱԿԱՆԻ ԲՅՈՒՋԵ</t>
  </si>
  <si>
    <t xml:space="preserve">Նաիրի համայնքի ավագանու 2023 թվականի ---------  _ -ի N ---Ն որոշման </t>
  </si>
  <si>
    <r>
      <t xml:space="preserve">3.1 îáÏáëÝ»ñ, </t>
    </r>
    <r>
      <rPr>
        <sz val="10"/>
        <rFont val="Arial LatArm"/>
        <family val="2"/>
      </rPr>
      <t xml:space="preserve">³Û¹ ÃíáõÙ`  </t>
    </r>
  </si>
  <si>
    <r>
      <t xml:space="preserve">3.2 Þ³Ñ³µ³ÅÇÝÝ»ñ, </t>
    </r>
    <r>
      <rPr>
        <sz val="10"/>
        <rFont val="Arial LatArm"/>
        <family val="2"/>
      </rPr>
      <t xml:space="preserve">³Û¹ ÃíáõÙ`  </t>
    </r>
  </si>
  <si>
    <r>
      <t xml:space="preserve">3.3 ¶áõÛùÇ í³ñÓ³Ï³ÉáõÃÛáõÝÇó »Ï³ÙáõïÝ»ñ, </t>
    </r>
    <r>
      <rPr>
        <sz val="10"/>
        <rFont val="Arial LatArm"/>
        <family val="2"/>
      </rPr>
      <t>³Û¹ ÃíáõÙ`  
(ïáÕ 1331 + ïáÕ 1332 + ïáÕ 1333 + 1334)</t>
    </r>
  </si>
  <si>
    <r>
      <t>Ð³Ù³ÛÝùÇ ï³ñ³ÍùáõÙ Å³ÙÁ 24</t>
    </r>
    <r>
      <rPr>
        <vertAlign val="superscript"/>
        <sz val="10"/>
        <color indexed="60"/>
        <rFont val="Arial LatArm"/>
        <family val="2"/>
      </rPr>
      <t>00</t>
    </r>
    <r>
      <rPr>
        <sz val="10"/>
        <color indexed="60"/>
        <rFont val="Arial LatArm"/>
        <family val="2"/>
      </rPr>
      <t xml:space="preserve"> -Çó Ñ»ïá íÇ×³Ï³Ë³Õ»ñÇ Ï³½Ù³Ï»ñåÙ³Ý Ñ³Ù³ñ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</si>
  <si>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</si>
  <si>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</si>
  <si>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sz val="10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</si>
  <si>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sz val="10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</si>
  <si>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 </t>
    </r>
    <r>
      <rPr>
        <sz val="10"/>
        <rFont val="Arial LatArm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</si>
  <si>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sz val="10"/>
        <rFont val="Arial LatArm"/>
        <family val="2"/>
      </rPr>
      <t>ïáÕ2410+ïáÕ2420+ïáÕ2430+ïáÕ2440+ïáÕ2450+ïáÕ2460+ïáÕ2470+ïáÕ2480+ïáÕ2490</t>
    </r>
    <r>
      <rPr>
        <b/>
        <sz val="10"/>
        <rFont val="Arial LatArm"/>
        <family val="2"/>
      </rPr>
      <t>)</t>
    </r>
  </si>
  <si>
    <r>
      <t xml:space="preserve">Þðæ²Î² ØÆæ²ì²ÚðÆ ä²Þîä²ÜàôÂÚàôÜ, ³Û¹ ÃíáõÙ` </t>
    </r>
    <r>
      <rPr>
        <sz val="10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</si>
  <si>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sz val="10"/>
        <rFont val="Arial LatArm"/>
        <family val="2"/>
      </rPr>
      <t>(ïáÕ3610+ïáÕ3620+ïáÕ3630+ïáÕ3640+ïáÕ3650+ïáÕ3660)</t>
    </r>
  </si>
  <si>
    <r>
      <t>²èàÔæ²ä²ÐàôÂÚàôÜ, ³Û¹ ÃíáõÙ` (</t>
    </r>
    <r>
      <rPr>
        <sz val="10"/>
        <rFont val="Arial LatArm"/>
        <family val="2"/>
      </rPr>
      <t>ïáÕ2710+ïáÕ2720+ïáÕ2730+ïáÕ2740+ïáÕ2750+ïáÕ2760</t>
    </r>
    <r>
      <rPr>
        <b/>
        <sz val="10"/>
        <rFont val="Arial LatArm"/>
        <family val="2"/>
      </rPr>
      <t>)</t>
    </r>
  </si>
  <si>
    <r>
      <t xml:space="preserve">Ð²Ü¶Æêî, ØÞ²ÎàôÚÂ ºì ÎðàÜ, ³Û¹ ÃíáõÙ` </t>
    </r>
    <r>
      <rPr>
        <sz val="9"/>
        <rFont val="Arial LatArm"/>
        <family val="2"/>
      </rPr>
      <t>(ïáÕ2810+ïáÕ2820+ïáÕ2830+ïáÕ2840+ïáÕ2850+ïáÕ2860)</t>
    </r>
  </si>
  <si>
    <r>
      <t xml:space="preserve">ÎðÂàôÂÚàôÜ, ³Û¹ ÃíáõÙ`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</si>
  <si>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</si>
  <si>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 </t>
    </r>
    <r>
      <rPr>
        <sz val="8"/>
        <rFont val="Arial LatArm"/>
        <family val="2"/>
      </rPr>
      <t>(ïáÕ3110)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</si>
  <si>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</si>
  <si>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ÀÜ¸²ØºÜÀ Ì²Êêºð, ³Û¹ ÃíáõÙ` </t>
    </r>
    <r>
      <rPr>
        <sz val="8"/>
        <rFont val="Arial LatArm"/>
        <family val="2"/>
      </rPr>
      <t>(ïáÕ4050+ïáÕ5000+ïáÕ 6000)</t>
    </r>
  </si>
  <si>
    <r>
      <t xml:space="preserve">². ÀÜÂ²òÆÎ  Ì²Êêºð, ³Û¹ ÃíáõÙ`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</si>
  <si>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ì²ðÒ²îðàôÂÚàôÜ, ³Û¹ ÃíáõÙ`
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</si>
  <si>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Ð²ìºÈ²ìÖ²ðÜºð, áñÇó`                   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</si>
  <si>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Ð²ìºÈ²ìÖ²ðÜºð, áñÇó` 
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</si>
  <si>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ìÖ²ðÜºð, áñÇó` 
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</si>
  <si>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´ºðàôØ, ³Û¹ ÃíáõÙ` 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</si>
  <si>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Ì²Êêºð, áñÇó`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</si>
  <si>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</si>
  <si>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Ì²Êêºð, áñÇó` 
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</si>
  <si>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´ºðàôØ, áñÇó`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</si>
  <si>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´ºðàôØ, áñÇó`  
</t>
    </r>
    <r>
      <rPr>
        <sz val="8"/>
        <rFont val="Arial LatArm"/>
        <family val="2"/>
      </rPr>
      <t>(ïáÕ 4241)</t>
    </r>
  </si>
  <si>
    <r>
      <t xml:space="preserve">ÀÜÂ²òÆÎ Üàðà¶àôØ ºì ä²Ðä²ÜàôØ, áñÇó (Í³é³ÛáõÃÛáõÝÝ»ñ ¨ ÝÛáõÃ»ñ) 
</t>
    </r>
    <r>
      <rPr>
        <sz val="8"/>
        <rFont val="Arial LatArm"/>
        <family val="2"/>
      </rPr>
      <t>(ïáÕ4251+ïáÕ4252)</t>
    </r>
  </si>
  <si>
    <r>
      <t xml:space="preserve"> ÜÚàôÂºð, áñÇó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</si>
  <si>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LatArm"/>
        <family val="2"/>
      </rPr>
      <t xml:space="preserve">1.3 îàÎàê²ìÖ²ðÜºð, ³Û¹ ÃíáõÙ 
</t>
    </r>
    <r>
      <rPr>
        <sz val="8"/>
        <color indexed="8"/>
        <rFont val="Arial LatArm"/>
        <family val="2"/>
      </rPr>
      <t>(ïáÕ4310+ïáÕ 4320+ïáÕ4330)</t>
    </r>
  </si>
  <si>
    <r>
      <t xml:space="preserve">ÜºðøÆÜ îàÎàê²ìÖ²ðÜºð, áñÇó
 </t>
    </r>
    <r>
      <rPr>
        <sz val="8"/>
        <color indexed="8"/>
        <rFont val="Arial LatArm"/>
        <family val="2"/>
      </rPr>
      <t>(ïáÕ4311+ïáÕ4312)</t>
    </r>
  </si>
  <si>
    <r>
      <t>²ðî²øÆÜ îàÎàê²ìÖ²ðÜºð, áñÇó</t>
    </r>
    <r>
      <rPr>
        <b/>
        <i/>
        <sz val="8"/>
        <color indexed="8"/>
        <rFont val="Arial LatArm"/>
        <family val="2"/>
      </rPr>
      <t xml:space="preserve"> 
</t>
    </r>
    <r>
      <rPr>
        <sz val="8"/>
        <color indexed="8"/>
        <rFont val="Arial LatArm"/>
        <family val="2"/>
      </rPr>
      <t>(ïáÕ4321+ïáÕ4322)</t>
    </r>
  </si>
  <si>
    <r>
      <t xml:space="preserve">öàÊ²èàôÂÚàôÜÜºðÆ Ðºî Î²äì²Ì ìÖ²ðÜºð, áñÇó` 
</t>
    </r>
    <r>
      <rPr>
        <sz val="8"/>
        <color indexed="8"/>
        <rFont val="Arial LatArm"/>
        <family val="2"/>
      </rPr>
      <t xml:space="preserve">(ïáÕ4331+ïáÕ4332+ïáÕ4333) </t>
    </r>
  </si>
  <si>
    <r>
      <t>1.4 êàô´êÆ¸Æ²Üºð, ³Û¹ ÃíáõÙ</t>
    </r>
    <r>
      <rPr>
        <b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 xml:space="preserve"> 
(ïáÕ4410+ïáÕ4420)</t>
    </r>
  </si>
  <si>
    <r>
      <t xml:space="preserve">êàô´êÆ¸Æ²Üºð äºî²Î²Ü (Ð²Ø²ÚÜø²ÚÆÜ) Î²¼Ø²ÎºðäàôÂÚàôÜÜºðÆÜ, áñÇó` </t>
    </r>
    <r>
      <rPr>
        <sz val="8"/>
        <color indexed="8"/>
        <rFont val="Arial LatArm"/>
        <family val="2"/>
      </rPr>
      <t>(ïáÕ4411+ïáÕ4412)</t>
    </r>
  </si>
  <si>
    <r>
      <t>êàô´êÆ¸Æ²Üºð àâ äºî²Î²Ü (àâ Ð²Ø²ÚÜø²ÚÆÜ) Î²¼Ø²ÎºðäàôÂÚàôÜÜºðÆÜ, áñÇó`</t>
    </r>
    <r>
      <rPr>
        <b/>
        <i/>
        <sz val="8"/>
        <color indexed="8"/>
        <rFont val="Arial LatArm"/>
        <family val="2"/>
      </rPr>
      <t xml:space="preserve"> 
</t>
    </r>
    <r>
      <rPr>
        <sz val="8"/>
        <color indexed="8"/>
        <rFont val="Arial LatArm"/>
        <family val="2"/>
      </rPr>
      <t>(ïáÕ4421+ïáÕ4422)</t>
    </r>
  </si>
  <si>
    <r>
      <t xml:space="preserve">1.5 ¸ð²Ø²ÞÜàðÐÜºð, ³Û¹ ÃíáõÙ`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</si>
  <si>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Î²è²ì²ðàôÂÚàôÜÜºðÆÜ, áñÇó`</t>
    </r>
    <r>
      <rPr>
        <sz val="8"/>
        <color indexed="8"/>
        <rFont val="Arial LatArm"/>
        <family val="2"/>
      </rPr>
      <t xml:space="preserve"> 
(ïáÕ4511+ïáÕ4512)</t>
    </r>
  </si>
  <si>
    <r>
      <t xml:space="preserve"> -</t>
    </r>
    <r>
      <rPr>
        <b/>
        <sz val="9"/>
        <color indexed="8"/>
        <rFont val="Arial LatArm"/>
        <family val="2"/>
      </rPr>
      <t>ÀÝÃ³óÇÏ ¹ñ³Ù³ßÝáñÑÝ»ñ ûï³ñ»ñÏñÛ³ Ï³é³í³ñáõÃÛáõÝÝ»ñÇÝ</t>
    </r>
  </si>
  <si>
    <r>
      <t xml:space="preserve">¸ð²Ø²ÞÜàðÐÜºð ØÆæ²¼¶²ÚÆÜ Î²¼Ø²ÎºðäàôÂÚàôÜÜºðÆÜ, áñÇó` </t>
    </r>
    <r>
      <rPr>
        <sz val="8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</si>
  <si>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Ø²Î²ð¸²ÎÜºðÆÜ, áñÇó`</t>
    </r>
    <r>
      <rPr>
        <i/>
        <sz val="9"/>
        <color indexed="8"/>
        <rFont val="Arial LatArm"/>
        <family val="2"/>
      </rPr>
      <t xml:space="preserve"> </t>
    </r>
    <r>
      <rPr>
        <i/>
        <sz val="8"/>
        <color indexed="8"/>
        <rFont val="Arial LatArm"/>
        <family val="2"/>
      </rPr>
      <t>(ïáÕ4531+ïáÕ4532+ïáÕ4533)</t>
    </r>
  </si>
  <si>
    <r>
      <t xml:space="preserve"> - ²ÛÉ ÁÝÃ³óÇÏ ¹ñ³Ù³ßÝáñÑÝ»ñ, ³Û¹ ÃíáõÙ`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</si>
  <si>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Ø²Î²ð¸²ÎÜºðÆÜ, áñÇó`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(ïáÕ4541+ïáÕ4542+ïáÕ4543)</t>
    </r>
  </si>
  <si>
    <r>
      <t xml:space="preserve"> -²ÛÉ Ï³åÇï³É ¹ñ³Ù³ßÝáñÑÝ»ñ, ³Û¹ ÃíáõÙ`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</si>
  <si>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ÎºÜê²ÂàÞ²ÎÜºð, ³Û¹ ÃíáõÙ`
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</si>
  <si>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(´ÚàôæºÆò), áñÇó`
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</si>
  <si>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ÎºÜê²ÂàÞ²ÎÜºð, áñÇó` 
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</si>
  <si>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Ì²Êêºð, ³Û¹ ÃíáõÙ`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</si>
  <si>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Î²¼Ø²ÎºðäàôÂÚàôÜÜºðÆÜ, áñÇó` 
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</si>
  <si>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ÜÎ²îØ²Ø´, áñÇó`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</si>
  <si>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îàô¶²ÜøÜºð, áñÇó` 
</t>
    </r>
    <r>
      <rPr>
        <sz val="8"/>
        <color indexed="8"/>
        <rFont val="Arial LatArm"/>
        <family val="2"/>
      </rPr>
      <t>(ïáÕ4731)</t>
    </r>
  </si>
  <si>
    <r>
      <t xml:space="preserve"> -</t>
    </r>
    <r>
      <rPr>
        <b/>
        <sz val="9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</si>
  <si>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ìºð²Î²Ü¶ÜàôØ, áñÇó`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</si>
  <si>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LatArm"/>
        <family val="2"/>
      </rPr>
      <t xml:space="preserve"> </t>
    </r>
    <r>
      <rPr>
        <b/>
        <i/>
        <sz val="9"/>
        <color indexed="8"/>
        <rFont val="Arial LatArm"/>
        <family val="2"/>
      </rPr>
      <t xml:space="preserve">ìºð²Î²Ü¶ÜàôØ, áñÇó 
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</si>
  <si>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²ÚÈ Ì²Êêºð, áñÇó`
 </t>
    </r>
    <r>
      <rPr>
        <sz val="9"/>
        <color indexed="8"/>
        <rFont val="Arial LatArm"/>
        <family val="2"/>
      </rPr>
      <t>(ïáÕ4761)</t>
    </r>
  </si>
  <si>
    <r>
      <t xml:space="preserve">ä²Ðàôêî²ÚÆÜ ØÆæàòÜºð, áñÇó` 
</t>
    </r>
    <r>
      <rPr>
        <sz val="9"/>
        <color indexed="8"/>
        <rFont val="Arial LatArm"/>
        <family val="2"/>
      </rPr>
      <t>(ïáÕ4771)</t>
    </r>
  </si>
  <si>
    <r>
      <t xml:space="preserve">´. àâ üÆÜ²Üê²Î²Ü ²ÎîÆìÜºðÆ ¶Ìàì Ì²Êêºð, ³Û¹ ÃíáõÙ`                     </t>
    </r>
    <r>
      <rPr>
        <sz val="10"/>
        <color indexed="8"/>
        <rFont val="Arial LatArm"/>
        <family val="2"/>
      </rPr>
      <t>(ïáÕ5100+ïáÕ5200+ïáÕ5300+ïáÕ5400)</t>
    </r>
  </si>
  <si>
    <r>
      <t xml:space="preserve">1.1. ÐÆØÜ²Î²Ü ØÆæàòÜºð, ³Û¹ ÃíáõÙ`
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</si>
  <si>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ÞÆÜàôÂÚàôÜÜºð, áñÇó`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</si>
  <si>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ê²ðø²ìàðàôØÜºð, áñÇó`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</si>
  <si>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ØÆæàòÜºð, áñÇó`
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</si>
  <si>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ä²Þ²ðÜºð, ³Û¹ ÃíáõÙ`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</si>
  <si>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²ÎîÆìÜºð, ³Û¹ ÃíáõÙ`
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</si>
  <si>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ԱԿՏԻՎՆԵՐ, ³Û¹ ÃíáõÙ`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</si>
  <si>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Øàôîøºð, ³Û¹ ÃíáõÙ`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</si>
  <si>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Øàôîøºð, ³Û¹ ÃíáõÙ`</t>
    </r>
    <r>
      <rPr>
        <sz val="10"/>
        <rFont val="Arial LatArm"/>
        <family val="2"/>
      </rPr>
      <t xml:space="preserve"> (ïáÕ6110+ïáÕ6120+ïáÕ6130) </t>
    </r>
  </si>
  <si>
    <r>
      <t xml:space="preserve">ä²Þ²ðÜºðÆ Æð²òàôØÆò Øàôîøºð, ³Û¹ ÃíáõÙ`
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</si>
  <si>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Øàôîøºð, áñÇó` 
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</si>
  <si>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Øàôîøºð, ³Û¹ ÃíáõÙ` 
</t>
    </r>
    <r>
      <rPr>
        <sz val="10"/>
        <rFont val="Arial LatArm"/>
        <family val="2"/>
      </rPr>
      <t>(ïáÕ 6310)</t>
    </r>
  </si>
  <si>
    <r>
      <t>â²ðî²¸ðì²Ì ²ÎîÆìÜºðÆ Æð²òàôØÆò Øàôîøºð, ³Û¹ ÃíáõÙ`</t>
    </r>
    <r>
      <rPr>
        <b/>
        <i/>
        <sz val="11"/>
        <rFont val="Arial LatArm"/>
        <family val="2"/>
      </rPr>
      <t xml:space="preserve">     </t>
    </r>
    <r>
      <rPr>
        <sz val="10"/>
        <rFont val="Arial LatArm"/>
        <family val="2"/>
      </rPr>
      <t>(ïáÕ6410+ïáÕ6420+ïáÕ6430+ïáÕ6440)</t>
    </r>
  </si>
  <si>
    <r>
      <t xml:space="preserve">ÀÜ¸²ØºÜÀ, ³Û¹ ÃíáõÙ`
</t>
    </r>
    <r>
      <rPr>
        <sz val="9"/>
        <rFont val="Arial LatArm"/>
        <family val="2"/>
      </rPr>
      <t>(ïáÕ 8100+ïáÕ 8200), (ïáÕ 8000 Ñ³Ï³é³Ï Ýß³Ýáí)</t>
    </r>
  </si>
  <si>
    <r>
      <t xml:space="preserve"> ². ÜºðøÆÜ ²Ô´ÚàôðÜºð, ³Û¹ ÃíáõÙ`
</t>
    </r>
    <r>
      <rPr>
        <sz val="9"/>
        <rFont val="Arial LatArm"/>
        <family val="2"/>
      </rPr>
      <t>(ïáÕ 8110+ïáÕ 8160), (ïáÕ8010-ïáÕ8200)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</si>
  <si>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</si>
  <si>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Ù³ñáõÙ), ³Û¹ ÃíáõÙ`
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</si>
  <si>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²ÎîÆìÜºð, ³Û¹ ÃíáõÙ`
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</si>
  <si>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Å³Ù³Ý³Ï³Ñ³ïí³ÍáõÙ, áñÇó`
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</si>
  <si>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´. ²ðî²øÆÜ ²Ô´ÚàôðÜºð, ³Û¹ ÃíáõÙ` 
</t>
    </r>
    <r>
      <rPr>
        <sz val="9"/>
        <rFont val="Arial LatArm"/>
        <family val="2"/>
      </rPr>
      <t>(ïáÕ 8210)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</si>
  <si>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</si>
  <si>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÷áË³ïíáõÃÛáõÝÝ»ñ(ëï³óáõÙ ¨ Ù³ñáõÙ), ³Û¹ ÃíáõÙ 
   </t>
    </r>
    <r>
      <rPr>
        <sz val="9"/>
        <rFont val="Arial LatArm"/>
        <family val="2"/>
      </rPr>
      <t>ïáÕ 8221+ïáÕ 8240</t>
    </r>
  </si>
  <si>
    <t xml:space="preserve">Նաիրի համայնքի ավագանու 2023 թվականի ___ _-ի  N __- Ն որոշման   </t>
  </si>
  <si>
    <t xml:space="preserve">Նաիրի համայնքի ավագանու 2023 թվականի ____ __-ի  N __-Ն որոշման   </t>
  </si>
  <si>
    <t xml:space="preserve">Նաիրի համայնքի ավագանու 2023 թվականի ___ _  -ի  N __-Ն որոշման </t>
  </si>
  <si>
    <t xml:space="preserve">Նաիրի համայնքի ավագանու 2023 թվականի ___  _-ի N _-Ն որոշման    </t>
  </si>
  <si>
    <t>êÇÝÃ»-ïÇÏ Ñ³ßÇí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</si>
  <si>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</si>
  <si>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7</t>
  </si>
  <si>
    <t>8</t>
  </si>
  <si>
    <t>9</t>
  </si>
  <si>
    <t>³Û¹ ÃíáõÙ Í³Ëë»ñÇ í»ñÍ³ÝáõÙÁ` Áëï µÛáõç»ï³ÛÇÝ Í³Ëë»ñÇ ïÝï»ë³·Çï³Ï³Ý ¹³ë³Ï³ñ·Ù³Ý Ñá¹í³ÍÝ»ñÇ</t>
  </si>
  <si>
    <t>Ð³Ù³Ï³ñ·ã³ÛÇÝ Í³é³ÛáõÃÛáõÝÝ»ñ</t>
  </si>
  <si>
    <t>î»Õ»Ï³ïí³Ï³Ý Í³é³ÛáõÃÛáõÝÝ»ñ</t>
  </si>
  <si>
    <t>-ÀÝ¹Ñ³Ýáõñ µÝáõÛÃÇ ³ÛÉ Í³é³ÛáõÃÛáõÝÝ»ñ</t>
  </si>
  <si>
    <t xml:space="preserve"> -Ð³ïáõÏ Ýå³ï³Ï³ÛÇÝ ³ÛÉ ÝÛáõÃÝ»ñ</t>
  </si>
  <si>
    <t xml:space="preserve">  </t>
  </si>
  <si>
    <t>......................................................</t>
  </si>
  <si>
    <t>ÀÝ¹Ñ³Ýáõñ µÝáõÛÃÇ ³ÛÉÍ³é³ÛáõÃÛáõÝÝ»ñ</t>
  </si>
  <si>
    <t xml:space="preserve">ÀÝ¹Ñ³Ýáõñ µÝáõÛÃÇ Ñ³Ýñ³ÛÇÝ Í³é³ÛáõÃÛáõÝÝ»ñ (³ÛÉ ¹³ë»ñÇÝ ãå³ïÏ³ÝáÕ), áñÇó` </t>
  </si>
  <si>
    <t>ä²Þîä²ÜàôÂÚàôÜ, ³Û¹ ÃíáõÙ` (ïáÕ2210+2220+ïáÕ2230+ïáÕ2240+ïáÕ2250)</t>
  </si>
  <si>
    <t>Ð²ê²ð²Î²Î²Ü Î²ð¶, ²Üìî²Ü¶àôÂÚàôÜ ¨ ¸²î²Î²Ü ¶àðÌàôÜºàôÂÚàôÜ, ³Û¹ ÃíáõÙ` (ïáÕ2310+ïáÕ2320+ïáÕ2330+ïáÕ2340+ïáÕ2350+ïáÕ2360+ïáÕ2370)</t>
  </si>
  <si>
    <t>Ð³ë³ñ³Ï³Ï³Ý Ï³ñ· ¨ ³Ýíï³Ý·áõÃÛáõÝ (³ÛÉ ¹³ë»ñÇÝ ãå³ïÏ³ÝáÕ), áñÇó`</t>
  </si>
  <si>
    <t xml:space="preserve">ÀÝ¹Ñ³Ýáõñ µÝáõÛÃÇ Ñ³Ýñ³ÛÇÝ Í³é³ÛáõÃÛáõÝÝ»ñÇ (³ÛÉ ¹³ë»ñÇÝ ãå³ïÏ³ÝáÕ), áñÇó` </t>
  </si>
  <si>
    <t>ÀÝ¹Ñ³Ýáõñ µÝáõÛÃÇ Ñ³Ýñ³ÛÇÝ Í³é³ÛáõÃÛáõÝÝ»ñ (³ÛÉ ¹³ë»ñÇÝ ãå³ïÏ³ÝáÕ)</t>
  </si>
  <si>
    <t xml:space="preserve">ä²Þîä²ÜàôÂÚàôÜ, ³Û¹ ÃíáõÙ` </t>
  </si>
  <si>
    <t xml:space="preserve">Ð²ê²ð²Î²Î²Ü Î²ð¶, ²Üìî²Ü¶àôÂÚàôÜ ¨ ¸²î²Î²Ü ¶àðÌàôÜºàôÂÚàôÜ, ³Û¹ ÃíáõÙ </t>
  </si>
  <si>
    <t>՛04</t>
  </si>
  <si>
    <t>Գյուղատնտեսություն, անտառային տնտեսություն, ձկնորսություն և որսորդություն, որից</t>
  </si>
  <si>
    <t xml:space="preserve">Գյուղատնտեսություն </t>
  </si>
  <si>
    <t xml:space="preserve"> - Տրանսպորտային սարքավորումներ</t>
  </si>
  <si>
    <t xml:space="preserve"> - Þ»Ýù»ñÇ ¨ ßÇÝáõÃÛáõÝÝ»ñÇ Ïառուցում</t>
  </si>
  <si>
    <t>-ÐÇÙÝ³Ï³Ý ÙÇçáóÝ»ñÇ Çñ³óáõÙÇó Ùáõïù»ñ, ³Û¹ ÃíáõÙ</t>
  </si>
  <si>
    <t>²Ýß³ñÅ ·áõÛùÇ Çñ³óáõÙÇó Ùáõïù»ñ</t>
  </si>
  <si>
    <t>Þ³ñÅ³Ï³Ý  ·áõÛùÇ Çñ³óáõÙÇó Ùáõïù»ñ</t>
  </si>
  <si>
    <t>-â³ñï³¹ñí³Í ³ÏïÇíÝ»ñÇ Çñ³óáõÙÇó Ùáõïù»ñ, ³Û¹ ÃíáõÙ`</t>
  </si>
  <si>
    <t>-ÐáÕÇ Çñ³óáõÙÇó Ùáõïù»ñ</t>
  </si>
  <si>
    <t>Þðæ²Î² ØÆæ²ì²ÚðÆ ä²Þîä²ÜàôÂÚàôÜ, 
³Û¹ ÃíáõÙ` (ïáÕ2510+ïáÕ2520+ïáÕ2530+ïáÕ2540+ïáÕ2550+ïáÕ2560)</t>
  </si>
  <si>
    <t>Շրջակա միջավայրի պաշտպանություն (այլ դասերին չպատկանող), որից</t>
  </si>
  <si>
    <t>-Տրանսպորտային սարքավորումներ</t>
  </si>
  <si>
    <t>Շրջակա միջավայրի պաշտպանություն (այլ դասերին չպատկանող)</t>
  </si>
  <si>
    <t>´Ü²Î²ð²Ü²ÚÆÜ ÞÆÜ²ð²ðàôÂÚàôÜ ºì ÎàØàôÜ²È Ì²è²ÚàôÂÚàôÜ, ³Û¹ ÃíáõÙ` (ïáÕ3610+ïáÕ3620+ïáÕ3630+ïáÕ3640+ïáÕ3650+ïáÕ3660)</t>
  </si>
  <si>
    <t>2520</t>
  </si>
  <si>
    <t>- Þ»Ýù»ñÇ ¨ ßÇÝáõÃÛáõÝÝ»ñÇ Ï³åÇï³É í»ñ³Ýáñá·áõÙ</t>
  </si>
  <si>
    <t>´Ý³Ï³ñ³Ý³ÛÇÝ ßÇÝ³ñ³ñáõÃÛ³Ý ¨ ÏáÙáõÝ³É Í³é³ÛáõÃÛáõÝÝ»ñÇ ·Íáí Ñ»ï³½áï³Ï³Ý ¨ Ý³Ë³·Í³ÛÇÝ ³ßË³ï³ÝùÝ»ñ, áñÇó`</t>
  </si>
  <si>
    <t>²èàÔæ²ä²ÐàôÂÚàôÜ, ³Û¹ ÃíáõÙ` (ïáÕ2710+ïáÕ2720+ïáÕ2730+ïáÕ2740+ïáÕ2750+ïáÕ2760)</t>
  </si>
  <si>
    <t>²éáÕç³å³ÑáõÃÛ³Ý ·Íáí Ñ»ï³½áï³Ï³Ý ¨ Ý³Ë³·Í³ÛÇÝ ³ßË³ï³ÝùÝ»ñ , áñÇó`</t>
  </si>
  <si>
    <t>´Ý³Ï³ñ³Ý³ÛÇÝ ßÇÝ³ñ³ñáõÃÛáõÝ</t>
  </si>
  <si>
    <t>Ջրամատակարում, áñÇó`</t>
  </si>
  <si>
    <t>Ջրամատակարում</t>
  </si>
  <si>
    <t>2640</t>
  </si>
  <si>
    <t>2641</t>
  </si>
  <si>
    <t>6</t>
  </si>
  <si>
    <t>Ð²Ü¶Æêî, ØÞ²ÎàôÚÂ ºì ÎðàÜ, ³Û¹ ÃíáõÙ` (ïáÕ2810+ïáÕ2820+ïáÕ2830+ïáÕ2840+ïáÕ2850+ïáÕ2860)</t>
  </si>
  <si>
    <t>î³ññ³Ï³Ý  ÏñÃáõÃÛáõÝ</t>
  </si>
  <si>
    <t>Àëï Ù³Ï³ñ¹³ÏÝ»ñÇ ã¹³ë³Ï³ñ·íáÕ ÏñÃáõÃÛáõÝ, áñÇó`</t>
  </si>
  <si>
    <t xml:space="preserve">êàòÆ²È²Î²Ü ä²Þîä²ÜàôÂÚàôÜ, ³Û¹ ÃíáõÙ` (ïáÕ3010+ïáÕ3020+ïáÕ3030+ïáÕ3040+ïáÕ3050+ïáÕ3060+ïáÕ3070+ïáÕ3080+ïáÕ3090) </t>
  </si>
  <si>
    <t>ÐÆØÜ²Î²Ü ´²ÄÆÜÜºðÆÜ â¸²êìàÔ ä²Ðàôêî²ÚÆÜ üàÜ¸ºð, ³Û¹ ÃíáõÙ`
 (ïáÕ3110)</t>
  </si>
  <si>
    <t>Ü»ñÏ³Û³óáõóã³Ï³Ý Í³Ëë»ñ</t>
  </si>
  <si>
    <t xml:space="preserve"> -´Ý³Ï³Ý ³Õ»ïÝ»ñÇó ³é³ç³ó³Í íÝ³ëí³ÍùÝ»ñÇ ¨ Ï³Ù íÝ³ëÝ»ñÇ í»ñ³Ï³Ý·ÝáõÙ</t>
  </si>
  <si>
    <t xml:space="preserve"> -¸³ï³ñ³ÝÝ»ñ</t>
  </si>
  <si>
    <t xml:space="preserve"> -²ÛÉ Ù»ù»Ý³Ý»ñ ¨ ë³ñù³íáñáõÙÝ»ñ</t>
  </si>
  <si>
    <t xml:space="preserve"> - ÊáÕáí³Ï³ß³ñ³ÛÇÝ ¨ ³ÛÉ ïñ³Ýëåáñï</t>
  </si>
  <si>
    <t>´³ñÓñ³·áõÛÝ ÏñÃáõÃÛáõÝ ª áñÇó</t>
  </si>
  <si>
    <t>¶ÛáõÕ³ïÝï»ëáõÃÛáõÝ</t>
  </si>
  <si>
    <t xml:space="preserve"> - Î³åÇï³É ¹ñ³Ù³ßÝáñÑÝ»ñ å»ï³Ï³Ý ¨ Ñ³Ù³ÛÝùÝ»ñÇ áã ³é¨ïñ³ÛÇÝ Ï³½Ù³Ï»ñåáõÃÛáõÝÝ»ñÇÝ</t>
  </si>
  <si>
    <t>¶ÛáõÕ³ïÝï»ëáõÃÛáõÝ, ³Ýï³é³ÛÇÝ ïÝï»ëáõÃÛáõÝ, ÓÏÝáñëáõÃÛáõÝ ¨ áñëáñ¹áõÃÛáõÝ</t>
  </si>
  <si>
    <t>Î»Õï³çñ»ñÇ Ñ»é³óáõÙª áñÇó</t>
  </si>
  <si>
    <t>Î»Õï³çñ»ñÇ Ñ»é³óáõÙ</t>
  </si>
  <si>
    <t>Ð²ìºÈì²Ì 6</t>
  </si>
  <si>
    <t>Ü³ÇñÇ Ñ³Ù³ÛÝùÇ ³í³·³Ýáõ 2023 Ãí³Ï³ÝÇ ---- -Ç N--- -Ü áñáßÙ³Ý</t>
  </si>
  <si>
    <r>
      <t xml:space="preserve"> </t>
    </r>
    <r>
      <rPr>
        <b/>
        <sz val="14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</si>
  <si>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r>
      <t xml:space="preserve">         </t>
    </r>
    <r>
      <rPr>
        <b/>
        <sz val="14"/>
        <rFont val="Arial LatArm"/>
        <family val="2"/>
      </rPr>
      <t xml:space="preserve">                                </t>
    </r>
  </si>
  <si>
    <r>
      <t xml:space="preserve">ÀÜ¸²ØºÜÀ Ì²Êêºð </t>
    </r>
    <r>
      <rPr>
        <sz val="14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</si>
  <si>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sz val="14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</si>
  <si>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 -</t>
    </r>
    <r>
      <rPr>
        <b/>
        <sz val="14"/>
        <rFont val="Arial LatArm"/>
        <family val="2"/>
      </rPr>
      <t>¾Ý»ñ·»ïÇÏ  Í³é³ÛáõÃÛáõÝÝ»ñ</t>
    </r>
  </si>
  <si>
    <r>
      <t>îÜîºê²Î²Ü Ð²ð²´ºðàôÂÚàôÜÜºð, ³Û¹ ÃíáõÙ` (ïáÕ2410+ïáÕ2420+ïáÕ2430+ïáÕ2440+ïáÕ2450+ïáÕ2460+ïáÕ2470+ïáÕ2480+ïáÕ2490</t>
    </r>
    <r>
      <rPr>
        <b/>
        <sz val="14"/>
        <rFont val="Arial LatArm"/>
        <family val="2"/>
      </rPr>
      <t>)</t>
    </r>
  </si>
  <si>
    <r>
      <t xml:space="preserve"> -</t>
    </r>
    <r>
      <rPr>
        <sz val="14"/>
        <rFont val="Arial LatArm"/>
        <family val="2"/>
      </rPr>
      <t>¾Ý»ñ·»ïÇÏ  Í³é³ÛáõÃÛáõÝÝ»ñ</t>
    </r>
  </si>
  <si>
    <r>
      <t xml:space="preserve">ÎðÂàôÂÚàôÜ, ³Û¹ ÃíáõÙ` 
</t>
    </r>
    <r>
      <rPr>
        <sz val="14"/>
        <rFont val="Arial LatArm"/>
        <family val="2"/>
      </rPr>
      <t>(ïáÕ2910+ïáÕ2920+ïáÕ2930+ïáÕ2940+ïáÕ2950+ïáÕ2960+ïáÕ2970+ïáÕ2980)</t>
    </r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</si>
</sst>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Х¤ЦЂ.&quot;;\-#,##0\ &quot;Х¤ЦЂ.&quot;"/>
    <numFmt numFmtId="189" formatCode="#,##0\ &quot;Х¤ЦЂ.&quot;;[Red]\-#,##0\ &quot;Х¤ЦЂ.&quot;"/>
    <numFmt numFmtId="190" formatCode="#,##0.00\ &quot;Х¤ЦЂ.&quot;;\-#,##0.00\ &quot;Х¤ЦЂ.&quot;"/>
    <numFmt numFmtId="191" formatCode="#,##0.00\ &quot;Х¤ЦЂ.&quot;;[Red]\-#,##0.00\ &quot;Х¤ЦЂ.&quot;"/>
    <numFmt numFmtId="192" formatCode="_-* #,##0\ &quot;Х¤ЦЂ.&quot;_-;\-* #,##0\ &quot;Х¤ЦЂ.&quot;_-;_-* &quot;-&quot;\ &quot;Х¤ЦЂ.&quot;_-;_-@_-"/>
    <numFmt numFmtId="193" formatCode="_-* #,##0\ _Х_¤_Ц_Ђ_._-;\-* #,##0\ _Х_¤_Ц_Ђ_._-;_-* &quot;-&quot;\ _Х_¤_Ц_Ђ_._-;_-@_-"/>
    <numFmt numFmtId="194" formatCode="_-* #,##0.00\ &quot;Х¤ЦЂ.&quot;_-;\-* #,##0.00\ &quot;Х¤ЦЂ.&quot;_-;_-* &quot;-&quot;??\ &quot;Х¤ЦЂ.&quot;_-;_-@_-"/>
    <numFmt numFmtId="195" formatCode="_-* #,##0.00\ _Х_¤_Ц_Ђ_._-;\-* #,##0.00\ _Х_¤_Ц_Ђ_._-;_-* &quot;-&quot;??\ _Х_¤_Ц_Ђ_.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#\ ##0.0"/>
    <numFmt numFmtId="211" formatCode="0.0_ ;\-0.0\ "/>
    <numFmt numFmtId="212" formatCode="0.0_ ;[Red]\-0.0\ "/>
    <numFmt numFmtId="213" formatCode="\-"/>
    <numFmt numFmtId="214" formatCode="[$-FC19]d\ mmmm\ yyyy\ &quot;г.&quot;"/>
    <numFmt numFmtId="215" formatCode="\-\(\s\u\m\)"/>
    <numFmt numFmtId="216" formatCode="0.0;[Red]0.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0.000"/>
    <numFmt numFmtId="222" formatCode="0.0000"/>
    <numFmt numFmtId="223" formatCode="0.000_ ;\-0.000\ "/>
  </numFmts>
  <fonts count="101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sz val="9"/>
      <name val="Arial Armenian"/>
      <family val="2"/>
    </font>
    <font>
      <sz val="12"/>
      <name val="Arial Armenian"/>
      <family val="2"/>
    </font>
    <font>
      <b/>
      <u val="single"/>
      <sz val="14"/>
      <name val="Arial Armenian"/>
      <family val="2"/>
    </font>
    <font>
      <b/>
      <sz val="10.5"/>
      <name val="Arial Armenian"/>
      <family val="2"/>
    </font>
    <font>
      <b/>
      <i/>
      <sz val="14"/>
      <name val="Arial Armenian"/>
      <family val="2"/>
    </font>
    <font>
      <b/>
      <i/>
      <u val="single"/>
      <sz val="14"/>
      <name val="Arial Armenian"/>
      <family val="2"/>
    </font>
    <font>
      <b/>
      <i/>
      <sz val="30"/>
      <name val="ArTarumianTimes"/>
      <family val="1"/>
    </font>
    <font>
      <sz val="14"/>
      <name val="Arial Armenian"/>
      <family val="2"/>
    </font>
    <font>
      <sz val="6"/>
      <name val="Sylfaen"/>
      <family val="1"/>
    </font>
    <font>
      <b/>
      <i/>
      <sz val="26"/>
      <name val="Arial LatArm"/>
      <family val="2"/>
    </font>
    <font>
      <b/>
      <i/>
      <sz val="16"/>
      <name val="Arial LatArm"/>
      <family val="2"/>
    </font>
    <font>
      <b/>
      <i/>
      <u val="single"/>
      <sz val="18"/>
      <name val="Arial LatArm"/>
      <family val="2"/>
    </font>
    <font>
      <u val="single"/>
      <sz val="14"/>
      <name val="Arial Armenian"/>
      <family val="2"/>
    </font>
    <font>
      <sz val="12"/>
      <name val="Arial AMU"/>
      <family val="2"/>
    </font>
    <font>
      <b/>
      <sz val="10"/>
      <name val="Arial LatArm"/>
      <family val="2"/>
    </font>
    <font>
      <sz val="10"/>
      <name val="Arial LatArm"/>
      <family val="2"/>
    </font>
    <font>
      <b/>
      <sz val="9"/>
      <name val="Arial LatArm"/>
      <family val="2"/>
    </font>
    <font>
      <b/>
      <sz val="12"/>
      <name val="Arial LatArm"/>
      <family val="2"/>
    </font>
    <font>
      <sz val="10"/>
      <color indexed="60"/>
      <name val="Arial LatArm"/>
      <family val="2"/>
    </font>
    <font>
      <vertAlign val="superscript"/>
      <sz val="10"/>
      <color indexed="60"/>
      <name val="Arial LatArm"/>
      <family val="2"/>
    </font>
    <font>
      <b/>
      <u val="single"/>
      <sz val="14"/>
      <name val="Arial LatArm"/>
      <family val="2"/>
    </font>
    <font>
      <sz val="12"/>
      <name val="Arial LatArm"/>
      <family val="2"/>
    </font>
    <font>
      <sz val="8"/>
      <name val="Arial LatArm"/>
      <family val="2"/>
    </font>
    <font>
      <sz val="11"/>
      <name val="Arial LatArm"/>
      <family val="2"/>
    </font>
    <font>
      <b/>
      <sz val="8"/>
      <name val="Arial LatArm"/>
      <family val="2"/>
    </font>
    <font>
      <b/>
      <i/>
      <sz val="8"/>
      <name val="Arial LatArm"/>
      <family val="2"/>
    </font>
    <font>
      <b/>
      <i/>
      <sz val="11"/>
      <name val="Arial LatArm"/>
      <family val="2"/>
    </font>
    <font>
      <sz val="9"/>
      <name val="Arial LatArm"/>
      <family val="2"/>
    </font>
    <font>
      <sz val="8"/>
      <color indexed="10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i/>
      <sz val="12"/>
      <name val="Arial LatArm"/>
      <family val="2"/>
    </font>
    <font>
      <i/>
      <sz val="11"/>
      <name val="Arial LatArm"/>
      <family val="2"/>
    </font>
    <font>
      <b/>
      <i/>
      <sz val="10"/>
      <name val="Arial LatArm"/>
      <family val="2"/>
    </font>
    <font>
      <b/>
      <sz val="9"/>
      <color indexed="8"/>
      <name val="Arial LatArm"/>
      <family val="2"/>
    </font>
    <font>
      <b/>
      <i/>
      <sz val="9"/>
      <color indexed="8"/>
      <name val="Arial LatArm"/>
      <family val="2"/>
    </font>
    <font>
      <sz val="8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sz val="9"/>
      <color indexed="8"/>
      <name val="Arial LatArm"/>
      <family val="2"/>
    </font>
    <font>
      <i/>
      <sz val="9"/>
      <color indexed="8"/>
      <name val="Arial LatArm"/>
      <family val="2"/>
    </font>
    <font>
      <i/>
      <sz val="8"/>
      <color indexed="8"/>
      <name val="Arial LatArm"/>
      <family val="2"/>
    </font>
    <font>
      <b/>
      <sz val="10"/>
      <color indexed="8"/>
      <name val="Arial LatArm"/>
      <family val="2"/>
    </font>
    <font>
      <b/>
      <sz val="12"/>
      <color indexed="8"/>
      <name val="Arial LatArm"/>
      <family val="2"/>
    </font>
    <font>
      <sz val="10"/>
      <color indexed="8"/>
      <name val="Arial LatArm"/>
      <family val="2"/>
    </font>
    <font>
      <i/>
      <sz val="10"/>
      <name val="Arial LatArm"/>
      <family val="2"/>
    </font>
    <font>
      <i/>
      <sz val="9"/>
      <name val="Arial LatArm"/>
      <family val="2"/>
    </font>
    <font>
      <sz val="10"/>
      <color indexed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LatArm"/>
      <family val="2"/>
    </font>
    <font>
      <b/>
      <sz val="14"/>
      <name val="Arial LatArm"/>
      <family val="2"/>
    </font>
    <font>
      <b/>
      <i/>
      <sz val="14"/>
      <name val="Arial LatArm"/>
      <family val="2"/>
    </font>
    <font>
      <sz val="14"/>
      <color indexed="8"/>
      <name val="Arial LatArm"/>
      <family val="2"/>
    </font>
    <font>
      <b/>
      <sz val="14"/>
      <color indexed="8"/>
      <name val="Arial LatArm"/>
      <family val="2"/>
    </font>
    <font>
      <i/>
      <sz val="14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LatArm"/>
      <family val="2"/>
    </font>
    <font>
      <b/>
      <sz val="10"/>
      <color theme="1"/>
      <name val="Arial LatArm"/>
      <family val="2"/>
    </font>
    <font>
      <sz val="14"/>
      <color theme="1"/>
      <name val="Arial LatArm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21" fillId="0" borderId="1" applyNumberFormat="0" applyFill="0" applyProtection="0">
      <alignment horizontal="center" vertical="center"/>
    </xf>
    <xf numFmtId="0" fontId="21" fillId="0" borderId="1" applyNumberFormat="0" applyFill="0" applyProtection="0">
      <alignment horizontal="left" vertical="center" wrapText="1"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2" applyNumberFormat="0" applyAlignment="0" applyProtection="0"/>
    <xf numFmtId="0" fontId="82" fillId="27" borderId="3" applyNumberFormat="0" applyAlignment="0" applyProtection="0"/>
    <xf numFmtId="0" fontId="83" fillId="27" borderId="2" applyNumberFormat="0" applyAlignment="0" applyProtection="0"/>
    <xf numFmtId="0" fontId="8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7" applyNumberFormat="0" applyFill="0" applyAlignment="0" applyProtection="0"/>
    <xf numFmtId="0" fontId="89" fillId="28" borderId="8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95" fillId="0" borderId="10" applyNumberFormat="0" applyFill="0" applyAlignment="0" applyProtection="0"/>
    <xf numFmtId="0" fontId="9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11" xfId="0" applyNumberFormat="1" applyFont="1" applyFill="1" applyBorder="1" applyAlignment="1" quotePrefix="1">
      <alignment horizontal="center" vertical="center"/>
    </xf>
    <xf numFmtId="49" fontId="1" fillId="0" borderId="11" xfId="0" applyNumberFormat="1" applyFont="1" applyFill="1" applyBorder="1" applyAlignment="1">
      <alignment horizontal="centerContinuous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0" fontId="0" fillId="0" borderId="0" xfId="0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6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10" fillId="0" borderId="0" xfId="0" applyNumberFormat="1" applyFont="1" applyAlignment="1" applyProtection="1">
      <alignment horizontal="center" vertical="top"/>
      <protection locked="0"/>
    </xf>
    <xf numFmtId="49" fontId="11" fillId="0" borderId="0" xfId="0" applyNumberFormat="1" applyFont="1" applyAlignment="1" applyProtection="1">
      <alignment horizontal="center" vertical="top"/>
      <protection locked="0"/>
    </xf>
    <xf numFmtId="49" fontId="12" fillId="0" borderId="0" xfId="0" applyNumberFormat="1" applyFont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center" vertical="top"/>
      <protection locked="0"/>
    </xf>
    <xf numFmtId="209" fontId="1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 quotePrefix="1">
      <alignment horizontal="center" vertical="center"/>
    </xf>
    <xf numFmtId="209" fontId="1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 quotePrefix="1">
      <alignment horizontal="center" vertical="center"/>
    </xf>
    <xf numFmtId="49" fontId="2" fillId="0" borderId="11" xfId="0" applyNumberFormat="1" applyFont="1" applyFill="1" applyBorder="1" applyAlignment="1" quotePrefix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209" fontId="1" fillId="34" borderId="11" xfId="0" applyNumberFormat="1" applyFont="1" applyFill="1" applyBorder="1" applyAlignment="1">
      <alignment horizontal="right" vertical="center"/>
    </xf>
    <xf numFmtId="209" fontId="1" fillId="34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7" fillId="0" borderId="0" xfId="0" applyFont="1" applyAlignment="1" applyProtection="1">
      <alignment horizontal="left" vertical="top"/>
      <protection locked="0"/>
    </xf>
    <xf numFmtId="209" fontId="1" fillId="35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0" fillId="0" borderId="0" xfId="0" applyBorder="1" applyAlignment="1">
      <alignment/>
    </xf>
    <xf numFmtId="49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209" fontId="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0" fontId="1" fillId="0" borderId="11" xfId="0" applyFont="1" applyFill="1" applyBorder="1" applyAlignment="1" quotePrefix="1">
      <alignment horizontal="center" vertical="center"/>
    </xf>
    <xf numFmtId="0" fontId="20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left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Continuous" vertical="center" wrapText="1"/>
    </xf>
    <xf numFmtId="49" fontId="23" fillId="0" borderId="11" xfId="0" applyNumberFormat="1" applyFont="1" applyFill="1" applyBorder="1" applyAlignment="1">
      <alignment horizontal="center" vertical="top" wrapText="1"/>
    </xf>
    <xf numFmtId="0" fontId="98" fillId="0" borderId="11" xfId="0" applyFont="1" applyBorder="1" applyAlignment="1">
      <alignment horizontal="left" vertical="center" wrapText="1"/>
    </xf>
    <xf numFmtId="0" fontId="27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202" fontId="20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right" vertical="top"/>
    </xf>
    <xf numFmtId="0" fontId="21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202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vertical="top" wrapText="1"/>
    </xf>
    <xf numFmtId="203" fontId="32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8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top" wrapText="1" readingOrder="1"/>
    </xf>
    <xf numFmtId="221" fontId="21" fillId="0" borderId="11" xfId="0" applyNumberFormat="1" applyFont="1" applyBorder="1" applyAlignment="1">
      <alignment horizontal="right" vertical="center" wrapText="1"/>
    </xf>
    <xf numFmtId="221" fontId="21" fillId="34" borderId="11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 wrapText="1" readingOrder="1"/>
    </xf>
    <xf numFmtId="203" fontId="36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5" fillId="0" borderId="11" xfId="0" applyNumberFormat="1" applyFont="1" applyFill="1" applyBorder="1" applyAlignment="1">
      <alignment horizontal="left" vertical="top" wrapText="1" readingOrder="1"/>
    </xf>
    <xf numFmtId="0" fontId="32" fillId="0" borderId="11" xfId="0" applyNumberFormat="1" applyFont="1" applyFill="1" applyBorder="1" applyAlignment="1">
      <alignment horizontal="left" vertical="top" wrapText="1" readingOrder="1"/>
    </xf>
    <xf numFmtId="0" fontId="37" fillId="0" borderId="0" xfId="0" applyFont="1" applyFill="1" applyBorder="1" applyAlignment="1">
      <alignment/>
    </xf>
    <xf numFmtId="49" fontId="28" fillId="0" borderId="11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left" vertical="top" wrapText="1" readingOrder="1"/>
    </xf>
    <xf numFmtId="203" fontId="29" fillId="0" borderId="11" xfId="0" applyNumberFormat="1" applyFont="1" applyFill="1" applyBorder="1" applyAlignment="1">
      <alignment vertical="top" wrapText="1"/>
    </xf>
    <xf numFmtId="221" fontId="21" fillId="0" borderId="11" xfId="0" applyNumberFormat="1" applyFont="1" applyFill="1" applyBorder="1" applyAlignment="1">
      <alignment horizontal="right" vertical="center" wrapText="1"/>
    </xf>
    <xf numFmtId="0" fontId="32" fillId="0" borderId="11" xfId="0" applyNumberFormat="1" applyFont="1" applyFill="1" applyBorder="1" applyAlignment="1">
      <alignment horizontal="justify" vertical="top" wrapText="1" readingOrder="1"/>
    </xf>
    <xf numFmtId="0" fontId="33" fillId="0" borderId="11" xfId="0" applyNumberFormat="1" applyFont="1" applyFill="1" applyBorder="1" applyAlignment="1">
      <alignment vertical="center" wrapText="1" readingOrder="1"/>
    </xf>
    <xf numFmtId="203" fontId="32" fillId="0" borderId="11" xfId="0" applyNumberFormat="1" applyFont="1" applyFill="1" applyBorder="1" applyAlignment="1">
      <alignment vertical="top" wrapText="1"/>
    </xf>
    <xf numFmtId="0" fontId="29" fillId="0" borderId="11" xfId="0" applyFont="1" applyFill="1" applyBorder="1" applyAlignment="1">
      <alignment vertical="top" wrapText="1"/>
    </xf>
    <xf numFmtId="0" fontId="36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vertical="top" wrapText="1"/>
    </xf>
    <xf numFmtId="202" fontId="29" fillId="0" borderId="11" xfId="0" applyNumberFormat="1" applyFont="1" applyFill="1" applyBorder="1" applyAlignment="1">
      <alignment vertical="top" wrapText="1"/>
    </xf>
    <xf numFmtId="221" fontId="21" fillId="0" borderId="11" xfId="0" applyNumberFormat="1" applyFont="1" applyBorder="1" applyAlignment="1">
      <alignment horizontal="right"/>
    </xf>
    <xf numFmtId="0" fontId="38" fillId="0" borderId="11" xfId="0" applyNumberFormat="1" applyFont="1" applyFill="1" applyBorder="1" applyAlignment="1">
      <alignment horizontal="left" vertical="top" wrapText="1" readingOrder="1"/>
    </xf>
    <xf numFmtId="0" fontId="22" fillId="0" borderId="11" xfId="0" applyNumberFormat="1" applyFont="1" applyFill="1" applyBorder="1" applyAlignment="1">
      <alignment horizontal="center" vertical="top" wrapText="1" readingOrder="1"/>
    </xf>
    <xf numFmtId="0" fontId="35" fillId="0" borderId="11" xfId="0" applyFont="1" applyFill="1" applyBorder="1" applyAlignment="1">
      <alignment horizontal="left" vertical="top" wrapText="1"/>
    </xf>
    <xf numFmtId="0" fontId="33" fillId="0" borderId="11" xfId="0" applyFont="1" applyFill="1" applyBorder="1" applyAlignment="1">
      <alignment horizontal="left" vertical="top" wrapText="1"/>
    </xf>
    <xf numFmtId="221" fontId="39" fillId="0" borderId="11" xfId="0" applyNumberFormat="1" applyFont="1" applyFill="1" applyBorder="1" applyAlignment="1">
      <alignment horizontal="right" vertical="center" wrapText="1"/>
    </xf>
    <xf numFmtId="0" fontId="29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top" wrapText="1"/>
    </xf>
    <xf numFmtId="49" fontId="28" fillId="0" borderId="0" xfId="0" applyNumberFormat="1" applyFont="1" applyFill="1" applyBorder="1" applyAlignment="1">
      <alignment horizontal="center" vertical="top"/>
    </xf>
    <xf numFmtId="203" fontId="31" fillId="0" borderId="0" xfId="0" applyNumberFormat="1" applyFont="1" applyFill="1" applyBorder="1" applyAlignment="1">
      <alignment horizontal="center" vertical="top"/>
    </xf>
    <xf numFmtId="203" fontId="28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left" vertical="top" wrapText="1"/>
    </xf>
    <xf numFmtId="202" fontId="28" fillId="0" borderId="0" xfId="0" applyNumberFormat="1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202" fontId="33" fillId="0" borderId="0" xfId="0" applyNumberFormat="1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22" fillId="33" borderId="11" xfId="0" applyNumberFormat="1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/>
    </xf>
    <xf numFmtId="0" fontId="34" fillId="33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top" wrapText="1"/>
    </xf>
    <xf numFmtId="49" fontId="22" fillId="33" borderId="11" xfId="0" applyNumberFormat="1" applyFont="1" applyFill="1" applyBorder="1" applyAlignment="1">
      <alignment horizontal="center"/>
    </xf>
    <xf numFmtId="221" fontId="21" fillId="34" borderId="11" xfId="0" applyNumberFormat="1" applyFont="1" applyFill="1" applyBorder="1" applyAlignment="1">
      <alignment horizontal="right"/>
    </xf>
    <xf numFmtId="49" fontId="33" fillId="33" borderId="11" xfId="0" applyNumberFormat="1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vertical="top" wrapText="1"/>
    </xf>
    <xf numFmtId="49" fontId="33" fillId="33" borderId="11" xfId="0" applyNumberFormat="1" applyFont="1" applyFill="1" applyBorder="1" applyAlignment="1">
      <alignment horizontal="center" vertical="center" wrapText="1"/>
    </xf>
    <xf numFmtId="221" fontId="21" fillId="0" borderId="11" xfId="0" applyNumberFormat="1" applyFont="1" applyBorder="1" applyAlignment="1">
      <alignment horizontal="center"/>
    </xf>
    <xf numFmtId="49" fontId="22" fillId="0" borderId="11" xfId="0" applyNumberFormat="1" applyFont="1" applyFill="1" applyBorder="1" applyAlignment="1">
      <alignment vertical="top" wrapText="1"/>
    </xf>
    <xf numFmtId="49" fontId="40" fillId="0" borderId="11" xfId="0" applyNumberFormat="1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1" xfId="0" applyFont="1" applyFill="1" applyBorder="1" applyAlignment="1">
      <alignment vertical="top" wrapText="1"/>
    </xf>
    <xf numFmtId="49" fontId="40" fillId="0" borderId="11" xfId="0" applyNumberFormat="1" applyFont="1" applyFill="1" applyBorder="1" applyAlignment="1">
      <alignment vertical="top" wrapText="1"/>
    </xf>
    <xf numFmtId="49" fontId="41" fillId="0" borderId="11" xfId="0" applyNumberFormat="1" applyFont="1" applyFill="1" applyBorder="1" applyAlignment="1">
      <alignment vertical="top" wrapText="1"/>
    </xf>
    <xf numFmtId="49" fontId="45" fillId="0" borderId="11" xfId="0" applyNumberFormat="1" applyFont="1" applyFill="1" applyBorder="1" applyAlignment="1">
      <alignment vertical="top" wrapText="1"/>
    </xf>
    <xf numFmtId="209" fontId="21" fillId="0" borderId="0" xfId="0" applyNumberFormat="1" applyFont="1" applyAlignment="1">
      <alignment/>
    </xf>
    <xf numFmtId="0" fontId="22" fillId="0" borderId="11" xfId="0" applyFont="1" applyBorder="1" applyAlignment="1">
      <alignment vertical="top" wrapText="1"/>
    </xf>
    <xf numFmtId="0" fontId="33" fillId="0" borderId="11" xfId="0" applyFont="1" applyBorder="1" applyAlignment="1">
      <alignment vertical="top" wrapText="1"/>
    </xf>
    <xf numFmtId="0" fontId="28" fillId="33" borderId="11" xfId="0" applyFont="1" applyFill="1" applyBorder="1" applyAlignment="1">
      <alignment horizontal="center"/>
    </xf>
    <xf numFmtId="0" fontId="35" fillId="33" borderId="11" xfId="0" applyFont="1" applyFill="1" applyBorder="1" applyAlignment="1">
      <alignment horizontal="left" vertical="top" wrapText="1"/>
    </xf>
    <xf numFmtId="49" fontId="20" fillId="0" borderId="11" xfId="0" applyNumberFormat="1" applyFont="1" applyFill="1" applyBorder="1" applyAlignment="1">
      <alignment vertical="top" wrapText="1"/>
    </xf>
    <xf numFmtId="49" fontId="48" fillId="0" borderId="11" xfId="0" applyNumberFormat="1" applyFont="1" applyFill="1" applyBorder="1" applyAlignment="1">
      <alignment vertical="top" wrapText="1"/>
    </xf>
    <xf numFmtId="0" fontId="40" fillId="0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vertical="top" wrapText="1"/>
    </xf>
    <xf numFmtId="49" fontId="49" fillId="0" borderId="11" xfId="0" applyNumberFormat="1" applyFont="1" applyFill="1" applyBorder="1" applyAlignment="1">
      <alignment horizontal="center" vertical="top" wrapText="1"/>
    </xf>
    <xf numFmtId="221" fontId="21" fillId="0" borderId="11" xfId="0" applyNumberFormat="1" applyFont="1" applyBorder="1" applyAlignment="1">
      <alignment horizontal="center" vertical="center"/>
    </xf>
    <xf numFmtId="221" fontId="21" fillId="34" borderId="11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top" wrapText="1"/>
    </xf>
    <xf numFmtId="0" fontId="40" fillId="0" borderId="11" xfId="0" applyFont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wrapText="1"/>
    </xf>
    <xf numFmtId="49" fontId="23" fillId="0" borderId="11" xfId="0" applyNumberFormat="1" applyFont="1" applyFill="1" applyBorder="1" applyAlignment="1">
      <alignment vertical="top" wrapText="1"/>
    </xf>
    <xf numFmtId="49" fontId="21" fillId="33" borderId="11" xfId="0" applyNumberFormat="1" applyFont="1" applyFill="1" applyBorder="1" applyAlignment="1">
      <alignment horizontal="center" wrapText="1"/>
    </xf>
    <xf numFmtId="221" fontId="21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33" borderId="11" xfId="0" applyNumberFormat="1" applyFont="1" applyFill="1" applyBorder="1" applyAlignment="1">
      <alignment horizontal="center" vertical="center" wrapText="1"/>
    </xf>
    <xf numFmtId="221" fontId="21" fillId="0" borderId="11" xfId="0" applyNumberFormat="1" applyFont="1" applyBorder="1" applyAlignment="1">
      <alignment/>
    </xf>
    <xf numFmtId="49" fontId="39" fillId="0" borderId="11" xfId="0" applyNumberFormat="1" applyFont="1" applyFill="1" applyBorder="1" applyAlignment="1">
      <alignment vertical="top" wrapText="1"/>
    </xf>
    <xf numFmtId="49" fontId="50" fillId="0" borderId="11" xfId="0" applyNumberFormat="1" applyFont="1" applyFill="1" applyBorder="1" applyAlignment="1">
      <alignment horizontal="center" vertical="top" wrapText="1"/>
    </xf>
    <xf numFmtId="221" fontId="51" fillId="0" borderId="11" xfId="0" applyNumberFormat="1" applyFont="1" applyBorder="1" applyAlignment="1">
      <alignment horizontal="right"/>
    </xf>
    <xf numFmtId="0" fontId="39" fillId="0" borderId="0" xfId="0" applyFont="1" applyAlignment="1">
      <alignment/>
    </xf>
    <xf numFmtId="49" fontId="21" fillId="0" borderId="11" xfId="0" applyNumberFormat="1" applyFont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vertical="top" wrapText="1"/>
    </xf>
    <xf numFmtId="49" fontId="21" fillId="0" borderId="11" xfId="0" applyNumberFormat="1" applyFont="1" applyBorder="1" applyAlignment="1">
      <alignment horizontal="center"/>
    </xf>
    <xf numFmtId="49" fontId="36" fillId="0" borderId="11" xfId="0" applyNumberFormat="1" applyFont="1" applyFill="1" applyBorder="1" applyAlignment="1">
      <alignment vertical="top" wrapText="1"/>
    </xf>
    <xf numFmtId="49" fontId="50" fillId="0" borderId="11" xfId="0" applyNumberFormat="1" applyFont="1" applyFill="1" applyBorder="1" applyAlignment="1">
      <alignment horizontal="center" wrapText="1"/>
    </xf>
    <xf numFmtId="0" fontId="28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vertical="top" wrapText="1"/>
    </xf>
    <xf numFmtId="49" fontId="33" fillId="33" borderId="0" xfId="0" applyNumberFormat="1" applyFont="1" applyFill="1" applyBorder="1" applyAlignment="1">
      <alignment horizontal="center" vertical="top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49" fontId="27" fillId="0" borderId="0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20" fillId="0" borderId="11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20" fillId="33" borderId="11" xfId="0" applyFont="1" applyFill="1" applyBorder="1" applyAlignment="1">
      <alignment horizontal="centerContinuous" vertical="center" wrapText="1"/>
    </xf>
    <xf numFmtId="49" fontId="20" fillId="33" borderId="11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/>
    </xf>
    <xf numFmtId="221" fontId="20" fillId="0" borderId="11" xfId="0" applyNumberFormat="1" applyFont="1" applyBorder="1" applyAlignment="1">
      <alignment horizontal="right"/>
    </xf>
    <xf numFmtId="209" fontId="21" fillId="34" borderId="11" xfId="0" applyNumberFormat="1" applyFont="1" applyFill="1" applyBorder="1" applyAlignment="1">
      <alignment horizontal="right"/>
    </xf>
    <xf numFmtId="0" fontId="28" fillId="0" borderId="11" xfId="0" applyFont="1" applyBorder="1" applyAlignment="1">
      <alignment vertical="center"/>
    </xf>
    <xf numFmtId="0" fontId="35" fillId="0" borderId="11" xfId="0" applyFont="1" applyBorder="1" applyAlignment="1">
      <alignment vertical="top" wrapText="1"/>
    </xf>
    <xf numFmtId="209" fontId="20" fillId="0" borderId="11" xfId="0" applyNumberFormat="1" applyFont="1" applyBorder="1" applyAlignment="1">
      <alignment horizontal="right"/>
    </xf>
    <xf numFmtId="209" fontId="21" fillId="34" borderId="11" xfId="0" applyNumberFormat="1" applyFont="1" applyFill="1" applyBorder="1" applyAlignment="1">
      <alignment horizontal="right" vertical="center" wrapText="1"/>
    </xf>
    <xf numFmtId="0" fontId="2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top"/>
    </xf>
    <xf numFmtId="49" fontId="45" fillId="0" borderId="11" xfId="0" applyNumberFormat="1" applyFont="1" applyFill="1" applyBorder="1" applyAlignment="1">
      <alignment horizontal="center" vertical="center" wrapText="1"/>
    </xf>
    <xf numFmtId="209" fontId="21" fillId="0" borderId="11" xfId="0" applyNumberFormat="1" applyFont="1" applyBorder="1" applyAlignment="1">
      <alignment horizontal="right"/>
    </xf>
    <xf numFmtId="209" fontId="53" fillId="0" borderId="11" xfId="0" applyNumberFormat="1" applyFont="1" applyBorder="1" applyAlignment="1">
      <alignment horizontal="right"/>
    </xf>
    <xf numFmtId="0" fontId="53" fillId="0" borderId="0" xfId="0" applyFont="1" applyAlignment="1">
      <alignment/>
    </xf>
    <xf numFmtId="0" fontId="52" fillId="0" borderId="11" xfId="0" applyFont="1" applyBorder="1" applyAlignment="1">
      <alignment vertical="top" wrapText="1"/>
    </xf>
    <xf numFmtId="209" fontId="53" fillId="0" borderId="11" xfId="0" applyNumberFormat="1" applyFont="1" applyBorder="1" applyAlignment="1">
      <alignment horizontal="right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209" fontId="99" fillId="0" borderId="11" xfId="0" applyNumberFormat="1" applyFont="1" applyFill="1" applyBorder="1" applyAlignment="1">
      <alignment horizontal="right" vertical="center" wrapText="1"/>
    </xf>
    <xf numFmtId="0" fontId="28" fillId="0" borderId="11" xfId="0" applyFont="1" applyBorder="1" applyAlignment="1">
      <alignment horizontal="center" vertical="center"/>
    </xf>
    <xf numFmtId="209" fontId="20" fillId="34" borderId="11" xfId="0" applyNumberFormat="1" applyFont="1" applyFill="1" applyBorder="1" applyAlignment="1">
      <alignment horizontal="right" vertical="center" wrapText="1"/>
    </xf>
    <xf numFmtId="209" fontId="21" fillId="0" borderId="11" xfId="0" applyNumberFormat="1" applyFont="1" applyBorder="1" applyAlignment="1">
      <alignment horizontal="right" vertical="center" wrapText="1"/>
    </xf>
    <xf numFmtId="0" fontId="30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221" fontId="21" fillId="36" borderId="11" xfId="0" applyNumberFormat="1" applyFont="1" applyFill="1" applyBorder="1" applyAlignment="1">
      <alignment horizontal="right" vertical="center" wrapText="1"/>
    </xf>
    <xf numFmtId="221" fontId="21" fillId="37" borderId="11" xfId="0" applyNumberFormat="1" applyFont="1" applyFill="1" applyBorder="1" applyAlignment="1">
      <alignment horizontal="right"/>
    </xf>
    <xf numFmtId="221" fontId="21" fillId="36" borderId="11" xfId="0" applyNumberFormat="1" applyFont="1" applyFill="1" applyBorder="1" applyAlignment="1">
      <alignment horizontal="right"/>
    </xf>
    <xf numFmtId="0" fontId="28" fillId="0" borderId="11" xfId="0" applyFont="1" applyBorder="1" applyAlignment="1">
      <alignment vertical="center" wrapText="1"/>
    </xf>
    <xf numFmtId="209" fontId="21" fillId="0" borderId="11" xfId="0" applyNumberFormat="1" applyFont="1" applyFill="1" applyBorder="1" applyAlignment="1">
      <alignment horizontal="right" vertical="center" wrapText="1"/>
    </xf>
    <xf numFmtId="0" fontId="35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16" fillId="0" borderId="0" xfId="0" applyFont="1" applyAlignment="1" applyProtection="1">
      <alignment horizontal="center" vertical="top"/>
      <protection locked="0"/>
    </xf>
    <xf numFmtId="0" fontId="17" fillId="0" borderId="0" xfId="0" applyFont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>
      <alignment horizontal="center"/>
    </xf>
    <xf numFmtId="0" fontId="18" fillId="0" borderId="0" xfId="0" applyFont="1" applyAlignment="1" applyProtection="1">
      <alignment horizontal="center" vertical="top"/>
      <protection locked="0"/>
    </xf>
    <xf numFmtId="0" fontId="15" fillId="0" borderId="0" xfId="0" applyFont="1" applyAlignment="1" applyProtection="1">
      <alignment horizontal="center" vertical="top"/>
      <protection locked="0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 readingOrder="1"/>
    </xf>
    <xf numFmtId="203" fontId="32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203" fontId="31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73" fillId="0" borderId="1" xfId="33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right"/>
    </xf>
    <xf numFmtId="0" fontId="73" fillId="0" borderId="0" xfId="0" applyFont="1" applyFill="1" applyBorder="1" applyAlignment="1">
      <alignment/>
    </xf>
    <xf numFmtId="0" fontId="73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 wrapText="1"/>
    </xf>
    <xf numFmtId="202" fontId="74" fillId="0" borderId="0" xfId="0" applyNumberFormat="1" applyFont="1" applyFill="1" applyBorder="1" applyAlignment="1">
      <alignment horizontal="center" vertical="top"/>
    </xf>
    <xf numFmtId="0" fontId="74" fillId="0" borderId="0" xfId="0" applyFont="1" applyFill="1" applyBorder="1" applyAlignment="1">
      <alignment horizontal="center" vertical="top"/>
    </xf>
    <xf numFmtId="0" fontId="74" fillId="0" borderId="0" xfId="0" applyFont="1" applyFill="1" applyBorder="1" applyAlignment="1">
      <alignment horizontal="right" vertical="top"/>
    </xf>
    <xf numFmtId="0" fontId="74" fillId="0" borderId="0" xfId="0" applyFont="1" applyFill="1" applyBorder="1" applyAlignment="1">
      <alignment horizontal="left" vertical="top" wrapText="1"/>
    </xf>
    <xf numFmtId="0" fontId="73" fillId="0" borderId="0" xfId="0" applyFont="1" applyFill="1" applyBorder="1" applyAlignment="1">
      <alignment vertical="top" wrapText="1"/>
    </xf>
    <xf numFmtId="0" fontId="74" fillId="0" borderId="11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203" fontId="75" fillId="0" borderId="11" xfId="0" applyNumberFormat="1" applyFont="1" applyFill="1" applyBorder="1" applyAlignment="1">
      <alignment horizontal="center" vertical="center" wrapText="1"/>
    </xf>
    <xf numFmtId="0" fontId="74" fillId="0" borderId="11" xfId="0" applyNumberFormat="1" applyFont="1" applyFill="1" applyBorder="1" applyAlignment="1">
      <alignment horizontal="center" vertical="center" wrapText="1" readingOrder="1"/>
    </xf>
    <xf numFmtId="0" fontId="73" fillId="0" borderId="11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0" fontId="73" fillId="0" borderId="11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vertical="center" wrapText="1"/>
    </xf>
    <xf numFmtId="49" fontId="74" fillId="0" borderId="11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vertical="center" wrapText="1"/>
    </xf>
    <xf numFmtId="0" fontId="100" fillId="0" borderId="11" xfId="0" applyFont="1" applyFill="1" applyBorder="1" applyAlignment="1">
      <alignment horizontal="center" vertical="center" wrapText="1"/>
    </xf>
    <xf numFmtId="49" fontId="73" fillId="0" borderId="11" xfId="0" applyNumberFormat="1" applyFont="1" applyFill="1" applyBorder="1" applyAlignment="1">
      <alignment horizontal="center" vertical="center" wrapText="1"/>
    </xf>
    <xf numFmtId="0" fontId="73" fillId="0" borderId="11" xfId="0" applyNumberFormat="1" applyFont="1" applyFill="1" applyBorder="1" applyAlignment="1">
      <alignment horizontal="center" vertical="center" wrapText="1"/>
    </xf>
    <xf numFmtId="0" fontId="75" fillId="0" borderId="11" xfId="0" applyNumberFormat="1" applyFont="1" applyFill="1" applyBorder="1" applyAlignment="1">
      <alignment horizontal="center" vertical="center" wrapText="1"/>
    </xf>
    <xf numFmtId="0" fontId="74" fillId="0" borderId="11" xfId="0" applyNumberFormat="1" applyFont="1" applyFill="1" applyBorder="1" applyAlignment="1">
      <alignment horizontal="center" vertical="top" wrapText="1" readingOrder="1"/>
    </xf>
    <xf numFmtId="203" fontId="75" fillId="0" borderId="11" xfId="0" applyNumberFormat="1" applyFont="1" applyFill="1" applyBorder="1" applyAlignment="1">
      <alignment horizontal="center" vertical="center" wrapText="1"/>
    </xf>
    <xf numFmtId="209" fontId="73" fillId="33" borderId="11" xfId="0" applyNumberFormat="1" applyFont="1" applyFill="1" applyBorder="1" applyAlignment="1">
      <alignment horizontal="right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/>
    </xf>
    <xf numFmtId="49" fontId="73" fillId="0" borderId="11" xfId="0" applyNumberFormat="1" applyFont="1" applyFill="1" applyBorder="1" applyAlignment="1">
      <alignment horizontal="center" vertical="center"/>
    </xf>
    <xf numFmtId="0" fontId="73" fillId="0" borderId="11" xfId="0" applyNumberFormat="1" applyFont="1" applyFill="1" applyBorder="1" applyAlignment="1">
      <alignment horizontal="center" vertical="center"/>
    </xf>
    <xf numFmtId="0" fontId="74" fillId="0" borderId="11" xfId="0" applyNumberFormat="1" applyFont="1" applyFill="1" applyBorder="1" applyAlignment="1">
      <alignment horizontal="center" vertical="center"/>
    </xf>
    <xf numFmtId="203" fontId="74" fillId="0" borderId="11" xfId="0" applyNumberFormat="1" applyFont="1" applyFill="1" applyBorder="1" applyAlignment="1">
      <alignment horizontal="center" vertical="center" wrapText="1"/>
    </xf>
    <xf numFmtId="209" fontId="73" fillId="33" borderId="11" xfId="0" applyNumberFormat="1" applyFont="1" applyFill="1" applyBorder="1" applyAlignment="1">
      <alignment horizontal="right" vertical="center"/>
    </xf>
    <xf numFmtId="0" fontId="73" fillId="0" borderId="0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vertical="center"/>
    </xf>
    <xf numFmtId="0" fontId="75" fillId="0" borderId="11" xfId="0" applyNumberFormat="1" applyFont="1" applyFill="1" applyBorder="1" applyAlignment="1">
      <alignment horizontal="left" vertical="top" wrapText="1" readingOrder="1"/>
    </xf>
    <xf numFmtId="0" fontId="75" fillId="0" borderId="0" xfId="0" applyFont="1" applyFill="1" applyBorder="1" applyAlignment="1">
      <alignment/>
    </xf>
    <xf numFmtId="0" fontId="73" fillId="0" borderId="11" xfId="0" applyNumberFormat="1" applyFont="1" applyFill="1" applyBorder="1" applyAlignment="1">
      <alignment horizontal="left" vertical="top" wrapText="1" readingOrder="1"/>
    </xf>
    <xf numFmtId="203" fontId="73" fillId="0" borderId="11" xfId="0" applyNumberFormat="1" applyFont="1" applyFill="1" applyBorder="1" applyAlignment="1">
      <alignment vertical="top" wrapText="1"/>
    </xf>
    <xf numFmtId="0" fontId="73" fillId="0" borderId="11" xfId="0" applyNumberFormat="1" applyFont="1" applyFill="1" applyBorder="1" applyAlignment="1">
      <alignment horizontal="left" vertical="center" wrapText="1" readingOrder="1"/>
    </xf>
    <xf numFmtId="209" fontId="73" fillId="33" borderId="11" xfId="0" applyNumberFormat="1" applyFont="1" applyFill="1" applyBorder="1" applyAlignment="1">
      <alignment vertical="center"/>
    </xf>
    <xf numFmtId="0" fontId="73" fillId="33" borderId="11" xfId="0" applyFont="1" applyFill="1" applyBorder="1" applyAlignment="1">
      <alignment horizontal="center" vertical="center"/>
    </xf>
    <xf numFmtId="49" fontId="77" fillId="0" borderId="11" xfId="0" applyNumberFormat="1" applyFont="1" applyFill="1" applyBorder="1" applyAlignment="1">
      <alignment horizontal="center" vertical="center" wrapText="1"/>
    </xf>
    <xf numFmtId="49" fontId="77" fillId="0" borderId="11" xfId="0" applyNumberFormat="1" applyFont="1" applyFill="1" applyBorder="1" applyAlignment="1">
      <alignment horizontal="center" vertical="top" wrapText="1"/>
    </xf>
    <xf numFmtId="49" fontId="74" fillId="0" borderId="11" xfId="0" applyNumberFormat="1" applyFont="1" applyFill="1" applyBorder="1" applyAlignment="1">
      <alignment horizontal="center" vertical="center"/>
    </xf>
    <xf numFmtId="0" fontId="75" fillId="0" borderId="11" xfId="0" applyNumberFormat="1" applyFont="1" applyFill="1" applyBorder="1" applyAlignment="1">
      <alignment horizontal="justify" vertical="top" wrapText="1" readingOrder="1"/>
    </xf>
    <xf numFmtId="0" fontId="73" fillId="0" borderId="11" xfId="0" applyNumberFormat="1" applyFont="1" applyFill="1" applyBorder="1" applyAlignment="1">
      <alignment vertical="top" wrapText="1" readingOrder="1"/>
    </xf>
    <xf numFmtId="49" fontId="77" fillId="0" borderId="11" xfId="0" applyNumberFormat="1" applyFont="1" applyFill="1" applyBorder="1" applyAlignment="1">
      <alignment vertical="top" wrapText="1"/>
    </xf>
    <xf numFmtId="203" fontId="75" fillId="0" borderId="11" xfId="0" applyNumberFormat="1" applyFont="1" applyFill="1" applyBorder="1" applyAlignment="1">
      <alignment vertical="top" wrapText="1"/>
    </xf>
    <xf numFmtId="0" fontId="73" fillId="0" borderId="11" xfId="0" applyFont="1" applyFill="1" applyBorder="1" applyAlignment="1">
      <alignment vertical="top" wrapText="1"/>
    </xf>
    <xf numFmtId="0" fontId="74" fillId="0" borderId="11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vertical="top" wrapText="1"/>
    </xf>
    <xf numFmtId="0" fontId="74" fillId="0" borderId="11" xfId="0" applyNumberFormat="1" applyFont="1" applyFill="1" applyBorder="1" applyAlignment="1">
      <alignment horizontal="left" vertical="top" wrapText="1" readingOrder="1"/>
    </xf>
    <xf numFmtId="0" fontId="73" fillId="0" borderId="11" xfId="0" applyFont="1" applyBorder="1" applyAlignment="1">
      <alignment vertical="top" wrapText="1"/>
    </xf>
    <xf numFmtId="0" fontId="73" fillId="0" borderId="11" xfId="0" applyNumberFormat="1" applyFont="1" applyFill="1" applyBorder="1" applyAlignment="1" quotePrefix="1">
      <alignment horizontal="center" vertical="center"/>
    </xf>
    <xf numFmtId="49" fontId="73" fillId="0" borderId="11" xfId="0" applyNumberFormat="1" applyFont="1" applyFill="1" applyBorder="1" applyAlignment="1" quotePrefix="1">
      <alignment horizontal="center" vertical="center"/>
    </xf>
    <xf numFmtId="203" fontId="73" fillId="0" borderId="11" xfId="0" applyNumberFormat="1" applyFont="1" applyFill="1" applyBorder="1" applyAlignment="1">
      <alignment vertical="center" wrapText="1"/>
    </xf>
    <xf numFmtId="0" fontId="73" fillId="33" borderId="11" xfId="0" applyFont="1" applyFill="1" applyBorder="1" applyAlignment="1">
      <alignment horizontal="right" vertical="center"/>
    </xf>
    <xf numFmtId="202" fontId="73" fillId="0" borderId="11" xfId="0" applyNumberFormat="1" applyFont="1" applyFill="1" applyBorder="1" applyAlignment="1">
      <alignment vertical="top" wrapText="1"/>
    </xf>
    <xf numFmtId="209" fontId="73" fillId="33" borderId="11" xfId="0" applyNumberFormat="1" applyFont="1" applyFill="1" applyBorder="1" applyAlignment="1">
      <alignment horizontal="center"/>
    </xf>
    <xf numFmtId="0" fontId="74" fillId="0" borderId="11" xfId="0" applyNumberFormat="1" applyFont="1" applyFill="1" applyBorder="1" applyAlignment="1">
      <alignment horizontal="left" vertical="center" wrapText="1" readingOrder="1"/>
    </xf>
    <xf numFmtId="0" fontId="74" fillId="0" borderId="0" xfId="0" applyNumberFormat="1" applyFont="1" applyFill="1" applyBorder="1" applyAlignment="1">
      <alignment horizontal="left" vertical="top" wrapText="1" readingOrder="1"/>
    </xf>
    <xf numFmtId="0" fontId="73" fillId="0" borderId="0" xfId="0" applyNumberFormat="1" applyFont="1" applyFill="1" applyBorder="1" applyAlignment="1">
      <alignment horizontal="left" vertical="top" wrapText="1" readingOrder="1"/>
    </xf>
    <xf numFmtId="49" fontId="76" fillId="0" borderId="11" xfId="0" applyNumberFormat="1" applyFont="1" applyFill="1" applyBorder="1" applyAlignment="1">
      <alignment vertical="center" wrapText="1"/>
    </xf>
    <xf numFmtId="0" fontId="73" fillId="0" borderId="1" xfId="34" applyFont="1" applyFill="1" applyBorder="1" applyAlignment="1">
      <alignment horizontal="left" vertical="center" wrapText="1"/>
    </xf>
    <xf numFmtId="49" fontId="76" fillId="0" borderId="11" xfId="0" applyNumberFormat="1" applyFont="1" applyFill="1" applyBorder="1" applyAlignment="1" quotePrefix="1">
      <alignment vertical="top" wrapText="1"/>
    </xf>
    <xf numFmtId="0" fontId="78" fillId="0" borderId="11" xfId="0" applyNumberFormat="1" applyFont="1" applyFill="1" applyBorder="1" applyAlignment="1">
      <alignment horizontal="left" vertical="top" wrapText="1" readingOrder="1"/>
    </xf>
    <xf numFmtId="0" fontId="73" fillId="0" borderId="11" xfId="0" applyNumberFormat="1" applyFont="1" applyFill="1" applyBorder="1" applyAlignment="1">
      <alignment horizontal="center" vertical="top" wrapText="1" readingOrder="1"/>
    </xf>
    <xf numFmtId="49" fontId="76" fillId="0" borderId="11" xfId="0" applyNumberFormat="1" applyFont="1" applyFill="1" applyBorder="1" applyAlignment="1">
      <alignment vertical="top" wrapText="1"/>
    </xf>
    <xf numFmtId="0" fontId="73" fillId="33" borderId="11" xfId="0" applyFont="1" applyFill="1" applyBorder="1" applyAlignment="1">
      <alignment vertical="center"/>
    </xf>
    <xf numFmtId="0" fontId="73" fillId="0" borderId="11" xfId="0" applyNumberFormat="1" applyFont="1" applyFill="1" applyBorder="1" applyAlignment="1">
      <alignment horizontal="center"/>
    </xf>
    <xf numFmtId="0" fontId="73" fillId="33" borderId="11" xfId="0" applyFont="1" applyFill="1" applyBorder="1" applyAlignment="1">
      <alignment horizontal="center"/>
    </xf>
    <xf numFmtId="49" fontId="73" fillId="0" borderId="11" xfId="0" applyNumberFormat="1" applyFont="1" applyFill="1" applyBorder="1" applyAlignment="1">
      <alignment vertical="center" wrapText="1"/>
    </xf>
    <xf numFmtId="0" fontId="78" fillId="0" borderId="11" xfId="0" applyNumberFormat="1" applyFont="1" applyFill="1" applyBorder="1" applyAlignment="1">
      <alignment horizontal="left" vertical="center" wrapText="1" readingOrder="1"/>
    </xf>
    <xf numFmtId="0" fontId="73" fillId="0" borderId="12" xfId="0" applyFont="1" applyFill="1" applyBorder="1" applyAlignment="1">
      <alignment vertical="center"/>
    </xf>
    <xf numFmtId="0" fontId="73" fillId="0" borderId="12" xfId="0" applyNumberFormat="1" applyFont="1" applyFill="1" applyBorder="1" applyAlignment="1">
      <alignment horizontal="center" vertical="center"/>
    </xf>
    <xf numFmtId="203" fontId="73" fillId="0" borderId="0" xfId="0" applyNumberFormat="1" applyFont="1" applyFill="1" applyBorder="1" applyAlignment="1">
      <alignment vertical="top" wrapText="1"/>
    </xf>
    <xf numFmtId="49" fontId="73" fillId="0" borderId="11" xfId="0" applyNumberFormat="1" applyFont="1" applyFill="1" applyBorder="1" applyAlignment="1">
      <alignment vertical="top" wrapText="1"/>
    </xf>
    <xf numFmtId="0" fontId="78" fillId="0" borderId="11" xfId="0" applyNumberFormat="1" applyFont="1" applyFill="1" applyBorder="1" applyAlignment="1">
      <alignment horizontal="center" vertical="center" wrapText="1" readingOrder="1"/>
    </xf>
    <xf numFmtId="0" fontId="73" fillId="0" borderId="11" xfId="0" applyFont="1" applyFill="1" applyBorder="1" applyAlignment="1">
      <alignment horizontal="right" vertical="center"/>
    </xf>
    <xf numFmtId="49" fontId="74" fillId="0" borderId="11" xfId="0" applyNumberFormat="1" applyFont="1" applyFill="1" applyBorder="1" applyAlignment="1">
      <alignment vertical="top" wrapText="1"/>
    </xf>
    <xf numFmtId="49" fontId="75" fillId="0" borderId="11" xfId="0" applyNumberFormat="1" applyFont="1" applyFill="1" applyBorder="1" applyAlignment="1">
      <alignment vertical="top" wrapText="1"/>
    </xf>
    <xf numFmtId="0" fontId="74" fillId="0" borderId="11" xfId="0" applyNumberFormat="1" applyFont="1" applyFill="1" applyBorder="1" applyAlignment="1">
      <alignment horizontal="center" vertical="center" wrapText="1" readingOrder="1"/>
    </xf>
    <xf numFmtId="49" fontId="78" fillId="0" borderId="11" xfId="0" applyNumberFormat="1" applyFont="1" applyFill="1" applyBorder="1" applyAlignment="1">
      <alignment vertical="center" wrapText="1"/>
    </xf>
    <xf numFmtId="209" fontId="73" fillId="38" borderId="11" xfId="0" applyNumberFormat="1" applyFont="1" applyFill="1" applyBorder="1" applyAlignment="1">
      <alignment horizontal="right" vertical="center"/>
    </xf>
    <xf numFmtId="0" fontId="75" fillId="0" borderId="11" xfId="0" applyFont="1" applyFill="1" applyBorder="1" applyAlignment="1">
      <alignment horizontal="left" vertical="top" wrapText="1"/>
    </xf>
    <xf numFmtId="0" fontId="73" fillId="0" borderId="11" xfId="0" applyFont="1" applyFill="1" applyBorder="1" applyAlignment="1">
      <alignment horizontal="left" vertical="top" wrapText="1"/>
    </xf>
    <xf numFmtId="49" fontId="76" fillId="0" borderId="11" xfId="0" applyNumberFormat="1" applyFont="1" applyFill="1" applyBorder="1" applyAlignment="1">
      <alignment horizontal="left" vertical="center" wrapText="1"/>
    </xf>
    <xf numFmtId="49" fontId="77" fillId="0" borderId="11" xfId="0" applyNumberFormat="1" applyFont="1" applyFill="1" applyBorder="1" applyAlignment="1">
      <alignment horizontal="left" vertical="center" wrapText="1"/>
    </xf>
    <xf numFmtId="0" fontId="74" fillId="0" borderId="11" xfId="0" applyFont="1" applyBorder="1" applyAlignment="1">
      <alignment vertical="top" wrapText="1"/>
    </xf>
    <xf numFmtId="209" fontId="75" fillId="33" borderId="11" xfId="0" applyNumberFormat="1" applyFont="1" applyFill="1" applyBorder="1" applyAlignment="1">
      <alignment horizontal="right" vertical="center"/>
    </xf>
    <xf numFmtId="0" fontId="74" fillId="0" borderId="11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top" wrapText="1"/>
    </xf>
    <xf numFmtId="49" fontId="73" fillId="0" borderId="11" xfId="0" applyNumberFormat="1" applyFont="1" applyFill="1" applyBorder="1" applyAlignment="1">
      <alignment horizontal="center" vertical="top"/>
    </xf>
    <xf numFmtId="0" fontId="78" fillId="0" borderId="11" xfId="0" applyFont="1" applyFill="1" applyBorder="1" applyAlignment="1">
      <alignment horizontal="left" vertical="top" wrapText="1"/>
    </xf>
    <xf numFmtId="209" fontId="73" fillId="0" borderId="11" xfId="0" applyNumberFormat="1" applyFont="1" applyFill="1" applyBorder="1" applyAlignment="1">
      <alignment horizontal="right" vertical="center"/>
    </xf>
    <xf numFmtId="49" fontId="73" fillId="0" borderId="0" xfId="0" applyNumberFormat="1" applyFont="1" applyFill="1" applyBorder="1" applyAlignment="1">
      <alignment horizontal="center" vertical="top"/>
    </xf>
    <xf numFmtId="203" fontId="75" fillId="0" borderId="0" xfId="0" applyNumberFormat="1" applyFont="1" applyFill="1" applyBorder="1" applyAlignment="1">
      <alignment horizontal="center" vertical="top"/>
    </xf>
    <xf numFmtId="203" fontId="73" fillId="0" borderId="0" xfId="0" applyNumberFormat="1" applyFont="1" applyFill="1" applyBorder="1" applyAlignment="1">
      <alignment horizontal="center" vertical="top"/>
    </xf>
    <xf numFmtId="0" fontId="73" fillId="0" borderId="0" xfId="0" applyFont="1" applyFill="1" applyBorder="1" applyAlignment="1">
      <alignment horizontal="left" vertical="top" wrapText="1"/>
    </xf>
    <xf numFmtId="202" fontId="73" fillId="0" borderId="0" xfId="0" applyNumberFormat="1" applyFont="1" applyFill="1" applyBorder="1" applyAlignment="1">
      <alignment horizontal="center" vertical="top"/>
    </xf>
    <xf numFmtId="0" fontId="75" fillId="0" borderId="0" xfId="0" applyFont="1" applyFill="1" applyBorder="1" applyAlignment="1">
      <alignment horizontal="center" vertical="top"/>
    </xf>
    <xf numFmtId="0" fontId="73" fillId="0" borderId="0" xfId="0" applyFont="1" applyFill="1" applyBorder="1" applyAlignment="1">
      <alignment horizontal="center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ntr_arm10_Bord_900" xfId="33"/>
    <cellStyle name="left_arm10_BordWW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571500</xdr:colOff>
      <xdr:row>81</xdr:row>
      <xdr:rowOff>66675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2363450" y="30841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PageLayoutView="0" workbookViewId="0" topLeftCell="A1">
      <selection activeCell="K15" sqref="K15"/>
    </sheetView>
  </sheetViews>
  <sheetFormatPr defaultColWidth="9.140625" defaultRowHeight="12.75"/>
  <sheetData>
    <row r="1" spans="1:9" ht="20.25">
      <c r="A1" s="243" t="s">
        <v>893</v>
      </c>
      <c r="B1" s="243"/>
      <c r="C1" s="243"/>
      <c r="D1" s="243"/>
      <c r="E1" s="243"/>
      <c r="F1" s="243"/>
      <c r="G1" s="243"/>
      <c r="H1" s="243"/>
      <c r="I1" s="243"/>
    </row>
    <row r="2" spans="1:7" ht="18">
      <c r="A2" s="22"/>
      <c r="B2" s="22"/>
      <c r="C2" s="26"/>
      <c r="D2" s="24"/>
      <c r="E2" s="25"/>
      <c r="F2" s="25"/>
      <c r="G2" s="25"/>
    </row>
    <row r="3" spans="1:9" ht="22.5">
      <c r="A3" s="244" t="s">
        <v>905</v>
      </c>
      <c r="B3" s="244"/>
      <c r="C3" s="244"/>
      <c r="D3" s="244"/>
      <c r="E3" s="244"/>
      <c r="F3" s="244"/>
      <c r="G3" s="244"/>
      <c r="H3" s="244"/>
      <c r="I3" s="244"/>
    </row>
    <row r="4" spans="1:7" ht="99.75" customHeight="1">
      <c r="A4" s="22"/>
      <c r="B4" s="22"/>
      <c r="C4" s="27"/>
      <c r="D4" s="24"/>
      <c r="E4" s="25"/>
      <c r="F4" s="25"/>
      <c r="G4" s="25"/>
    </row>
    <row r="5" spans="1:9" ht="33">
      <c r="A5" s="248" t="s">
        <v>907</v>
      </c>
      <c r="B5" s="248"/>
      <c r="C5" s="248"/>
      <c r="D5" s="248"/>
      <c r="E5" s="248"/>
      <c r="F5" s="248"/>
      <c r="G5" s="248"/>
      <c r="H5" s="248"/>
      <c r="I5" s="248"/>
    </row>
    <row r="6" spans="1:7" ht="45" customHeight="1">
      <c r="A6" s="22"/>
      <c r="B6" s="22"/>
      <c r="C6" s="28"/>
      <c r="D6" s="24"/>
      <c r="E6" s="25"/>
      <c r="F6" s="25"/>
      <c r="G6" s="25"/>
    </row>
    <row r="7" spans="1:9" ht="27.75" customHeight="1">
      <c r="A7" s="245"/>
      <c r="B7" s="245"/>
      <c r="C7" s="245"/>
      <c r="D7" s="245"/>
      <c r="E7" s="245"/>
      <c r="F7" s="245"/>
      <c r="G7" s="245"/>
      <c r="H7" s="245"/>
      <c r="I7" s="245"/>
    </row>
    <row r="8" spans="1:9" ht="27.75" customHeight="1">
      <c r="A8" s="29"/>
      <c r="B8" s="29"/>
      <c r="C8" s="29"/>
      <c r="D8" s="29"/>
      <c r="E8" s="29"/>
      <c r="F8" s="29"/>
      <c r="G8" s="29"/>
      <c r="H8" s="29"/>
      <c r="I8" s="29"/>
    </row>
    <row r="9" spans="1:14" s="56" customFormat="1" ht="30.75" customHeight="1">
      <c r="A9" s="249" t="s">
        <v>908</v>
      </c>
      <c r="B9" s="249"/>
      <c r="C9" s="249"/>
      <c r="D9" s="249"/>
      <c r="E9" s="249"/>
      <c r="F9" s="249"/>
      <c r="G9" s="249"/>
      <c r="H9" s="249"/>
      <c r="I9" s="249"/>
      <c r="J9" s="249"/>
      <c r="K9" s="55"/>
      <c r="L9" s="55"/>
      <c r="M9" s="55"/>
      <c r="N9" s="55"/>
    </row>
    <row r="10" spans="1:7" ht="78.75" customHeight="1">
      <c r="A10" s="22"/>
      <c r="B10" s="22"/>
      <c r="C10" s="25"/>
      <c r="D10" s="24"/>
      <c r="E10" s="25"/>
      <c r="F10" s="25"/>
      <c r="G10" s="25"/>
    </row>
    <row r="11" spans="1:8" ht="18">
      <c r="A11" s="53" t="s">
        <v>900</v>
      </c>
      <c r="B11" s="53"/>
      <c r="C11" s="53"/>
      <c r="D11" s="53"/>
      <c r="E11" s="53"/>
      <c r="F11" s="53"/>
      <c r="G11" s="53"/>
      <c r="H11" s="53"/>
    </row>
    <row r="12" spans="1:7" ht="18">
      <c r="A12" s="29"/>
      <c r="B12" s="29"/>
      <c r="C12" s="29"/>
      <c r="D12" s="29"/>
      <c r="E12" s="29"/>
      <c r="F12" s="29"/>
      <c r="G12" s="29"/>
    </row>
    <row r="13" spans="1:7" ht="12.75">
      <c r="A13" s="22"/>
      <c r="B13" s="22"/>
      <c r="C13" s="23"/>
      <c r="D13" s="24"/>
      <c r="E13" s="25"/>
      <c r="F13" s="25"/>
      <c r="G13" s="25"/>
    </row>
    <row r="14" spans="1:9" ht="18">
      <c r="A14" s="247" t="s">
        <v>887</v>
      </c>
      <c r="B14" s="247"/>
      <c r="C14" s="247"/>
      <c r="D14" s="247"/>
      <c r="E14" s="247"/>
      <c r="F14" s="247"/>
      <c r="G14" s="247"/>
      <c r="H14" s="247"/>
      <c r="I14" s="247"/>
    </row>
    <row r="15" spans="1:9" ht="12.75">
      <c r="A15" s="246" t="s">
        <v>888</v>
      </c>
      <c r="B15" s="246"/>
      <c r="C15" s="246"/>
      <c r="D15" s="246"/>
      <c r="E15" s="246"/>
      <c r="F15" s="246"/>
      <c r="G15" s="246"/>
      <c r="H15" s="246"/>
      <c r="I15" s="246"/>
    </row>
    <row r="16" s="52" customFormat="1" ht="93" customHeight="1"/>
    <row r="17" spans="1:9" ht="21" customHeight="1">
      <c r="A17" s="41" t="s">
        <v>894</v>
      </c>
      <c r="D17" s="45"/>
      <c r="E17" s="46"/>
      <c r="F17" s="46"/>
      <c r="G17" s="46"/>
      <c r="H17" s="40"/>
      <c r="I17" s="40"/>
    </row>
    <row r="18" spans="4:7" ht="12.75">
      <c r="D18" s="242"/>
      <c r="E18" s="242"/>
      <c r="F18" s="242"/>
      <c r="G18" s="242"/>
    </row>
    <row r="19" spans="4:7" ht="12.75">
      <c r="D19" s="47"/>
      <c r="E19" s="47"/>
      <c r="F19" s="47"/>
      <c r="G19" s="47"/>
    </row>
  </sheetData>
  <sheetProtection/>
  <mergeCells count="8">
    <mergeCell ref="D18:G18"/>
    <mergeCell ref="A1:I1"/>
    <mergeCell ref="A3:I3"/>
    <mergeCell ref="A7:I7"/>
    <mergeCell ref="A15:I15"/>
    <mergeCell ref="A14:I14"/>
    <mergeCell ref="A5:I5"/>
    <mergeCell ref="A9:J9"/>
  </mergeCells>
  <printOptions/>
  <pageMargins left="0.53" right="0.34" top="0.5511811023622047" bottom="0.5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7"/>
  <sheetViews>
    <sheetView showGridLines="0" zoomScalePageLayoutView="70" workbookViewId="0" topLeftCell="A13">
      <selection activeCell="A2" sqref="A2:G3"/>
    </sheetView>
  </sheetViews>
  <sheetFormatPr defaultColWidth="9.140625" defaultRowHeight="12.75" outlineLevelCol="1"/>
  <cols>
    <col min="1" max="1" width="5.28125" style="7" customWidth="1"/>
    <col min="2" max="2" width="47.421875" style="20" customWidth="1"/>
    <col min="3" max="3" width="2.57421875" style="7" hidden="1" customWidth="1" outlineLevel="1"/>
    <col min="4" max="4" width="12.00390625" style="21" customWidth="1" collapsed="1"/>
    <col min="5" max="5" width="16.140625" style="19" customWidth="1"/>
    <col min="6" max="6" width="12.421875" style="19" customWidth="1"/>
    <col min="7" max="7" width="10.421875" style="9" customWidth="1"/>
    <col min="8" max="16384" width="9.140625" style="9" customWidth="1"/>
  </cols>
  <sheetData>
    <row r="1" spans="1:6" s="1" customFormat="1" ht="18">
      <c r="A1" s="250" t="s">
        <v>135</v>
      </c>
      <c r="B1" s="250"/>
      <c r="C1" s="250"/>
      <c r="D1" s="250"/>
      <c r="E1" s="250"/>
      <c r="F1" s="250"/>
    </row>
    <row r="2" spans="1:9" s="3" customFormat="1" ht="23.25" customHeight="1">
      <c r="A2" s="253" t="s">
        <v>994</v>
      </c>
      <c r="B2" s="253"/>
      <c r="C2" s="253"/>
      <c r="D2" s="253"/>
      <c r="E2" s="253"/>
      <c r="F2" s="253"/>
      <c r="G2" s="253"/>
      <c r="H2" s="44"/>
      <c r="I2" s="44"/>
    </row>
    <row r="3" spans="1:256" s="1" customFormat="1" ht="15" customHeight="1">
      <c r="A3" s="253"/>
      <c r="B3" s="253"/>
      <c r="C3" s="253"/>
      <c r="D3" s="253"/>
      <c r="E3" s="253"/>
      <c r="F3" s="253"/>
      <c r="G3" s="25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spans="1:6" s="5" customFormat="1" ht="15">
      <c r="A4" s="251" t="s">
        <v>895</v>
      </c>
      <c r="B4" s="251"/>
      <c r="C4" s="251"/>
      <c r="D4" s="251"/>
      <c r="E4" s="251"/>
      <c r="F4" s="251"/>
    </row>
    <row r="5" spans="1:4" s="1" customFormat="1" ht="12.75">
      <c r="A5" s="2"/>
      <c r="B5" s="4"/>
      <c r="C5" s="6"/>
      <c r="D5" s="4"/>
    </row>
    <row r="6" spans="1:6" ht="12.75">
      <c r="A6" s="64"/>
      <c r="B6" s="64"/>
      <c r="C6" s="64"/>
      <c r="D6" s="65"/>
      <c r="E6" s="66"/>
      <c r="F6" s="67" t="s">
        <v>482</v>
      </c>
    </row>
    <row r="7" spans="1:6" ht="12.75">
      <c r="A7" s="252" t="s">
        <v>253</v>
      </c>
      <c r="B7" s="252" t="s">
        <v>718</v>
      </c>
      <c r="C7" s="252" t="s">
        <v>252</v>
      </c>
      <c r="D7" s="252" t="s">
        <v>261</v>
      </c>
      <c r="E7" s="69" t="s">
        <v>190</v>
      </c>
      <c r="F7" s="69"/>
    </row>
    <row r="8" spans="1:6" ht="24">
      <c r="A8" s="252"/>
      <c r="B8" s="252"/>
      <c r="C8" s="252"/>
      <c r="D8" s="252"/>
      <c r="E8" s="68" t="s">
        <v>254</v>
      </c>
      <c r="F8" s="68" t="s">
        <v>255</v>
      </c>
    </row>
    <row r="9" spans="1:7" s="7" customFormat="1" ht="12.75">
      <c r="A9" s="12">
        <v>1</v>
      </c>
      <c r="B9" s="11">
        <v>2</v>
      </c>
      <c r="C9" s="10">
        <v>3</v>
      </c>
      <c r="D9" s="10">
        <v>4</v>
      </c>
      <c r="E9" s="10">
        <v>5</v>
      </c>
      <c r="F9" s="11">
        <v>6</v>
      </c>
      <c r="G9" s="54"/>
    </row>
    <row r="10" spans="1:6" s="8" customFormat="1" ht="31.5" customHeight="1">
      <c r="A10" s="31" t="s">
        <v>478</v>
      </c>
      <c r="B10" s="70" t="s">
        <v>169</v>
      </c>
      <c r="C10" s="11"/>
      <c r="D10" s="32">
        <f>E10+F10</f>
        <v>3127890</v>
      </c>
      <c r="E10" s="37">
        <f>SUM(E11,E55,E74)</f>
        <v>1684415</v>
      </c>
      <c r="F10" s="37">
        <f>SUM(F11,F55,F74,F103)</f>
        <v>1443475</v>
      </c>
    </row>
    <row r="11" spans="1:6" s="13" customFormat="1" ht="14.25" customHeight="1">
      <c r="A11" s="33" t="s">
        <v>479</v>
      </c>
      <c r="B11" s="58" t="s">
        <v>170</v>
      </c>
      <c r="C11" s="18">
        <v>7100</v>
      </c>
      <c r="D11" s="32">
        <f aca="true" t="shared" si="0" ref="D11:D19">SUM(E11:F11)</f>
        <v>562496</v>
      </c>
      <c r="E11" s="37">
        <f>SUM(E12,E16,E18,E45,E49)</f>
        <v>562496</v>
      </c>
      <c r="F11" s="10" t="s">
        <v>487</v>
      </c>
    </row>
    <row r="12" spans="1:6" s="13" customFormat="1" ht="29.25" customHeight="1">
      <c r="A12" s="33" t="s">
        <v>281</v>
      </c>
      <c r="B12" s="58" t="s">
        <v>901</v>
      </c>
      <c r="C12" s="18">
        <v>7131</v>
      </c>
      <c r="D12" s="32">
        <f t="shared" si="0"/>
        <v>237150</v>
      </c>
      <c r="E12" s="37">
        <f>E13+E14+E15</f>
        <v>237150</v>
      </c>
      <c r="F12" s="10" t="s">
        <v>487</v>
      </c>
    </row>
    <row r="13" spans="1:6" s="13" customFormat="1" ht="38.25" customHeight="1">
      <c r="A13" s="57">
        <v>1111</v>
      </c>
      <c r="B13" s="38" t="s">
        <v>902</v>
      </c>
      <c r="C13" s="18"/>
      <c r="D13" s="32">
        <f>E13</f>
        <v>30000</v>
      </c>
      <c r="E13" s="37">
        <v>30000</v>
      </c>
      <c r="F13" s="10" t="s">
        <v>487</v>
      </c>
    </row>
    <row r="14" spans="1:6" s="13" customFormat="1" ht="29.25" customHeight="1">
      <c r="A14" s="57">
        <v>1112</v>
      </c>
      <c r="B14" s="39" t="s">
        <v>903</v>
      </c>
      <c r="C14" s="18"/>
      <c r="D14" s="32">
        <f>E14</f>
        <v>40950</v>
      </c>
      <c r="E14" s="37">
        <v>40950</v>
      </c>
      <c r="F14" s="10"/>
    </row>
    <row r="15" spans="1:6" s="13" customFormat="1" ht="29.25" customHeight="1">
      <c r="A15" s="57">
        <v>1113</v>
      </c>
      <c r="B15" s="59" t="s">
        <v>904</v>
      </c>
      <c r="C15" s="18"/>
      <c r="D15" s="32">
        <f>E15</f>
        <v>166200</v>
      </c>
      <c r="E15" s="37">
        <v>166200</v>
      </c>
      <c r="F15" s="10"/>
    </row>
    <row r="16" spans="1:6" s="13" customFormat="1" ht="15" customHeight="1">
      <c r="A16" s="33" t="s">
        <v>282</v>
      </c>
      <c r="B16" s="58" t="s">
        <v>163</v>
      </c>
      <c r="C16" s="18">
        <v>7136</v>
      </c>
      <c r="D16" s="32">
        <f t="shared" si="0"/>
        <v>251300</v>
      </c>
      <c r="E16" s="37">
        <f>SUM(E17)</f>
        <v>251300</v>
      </c>
      <c r="F16" s="10" t="s">
        <v>487</v>
      </c>
    </row>
    <row r="17" spans="1:6" ht="12.75">
      <c r="A17" s="14" t="s">
        <v>763</v>
      </c>
      <c r="B17" s="60" t="s">
        <v>719</v>
      </c>
      <c r="C17" s="10"/>
      <c r="D17" s="32">
        <f t="shared" si="0"/>
        <v>251300</v>
      </c>
      <c r="E17" s="42">
        <v>251300</v>
      </c>
      <c r="F17" s="10" t="s">
        <v>487</v>
      </c>
    </row>
    <row r="18" spans="1:6" s="13" customFormat="1" ht="26.25" customHeight="1">
      <c r="A18" s="33" t="s">
        <v>285</v>
      </c>
      <c r="B18" s="58" t="s">
        <v>164</v>
      </c>
      <c r="C18" s="18">
        <v>7145</v>
      </c>
      <c r="D18" s="32">
        <f t="shared" si="0"/>
        <v>60046</v>
      </c>
      <c r="E18" s="37">
        <f>E19</f>
        <v>60046</v>
      </c>
      <c r="F18" s="10" t="s">
        <v>487</v>
      </c>
    </row>
    <row r="19" spans="1:6" ht="14.25" customHeight="1">
      <c r="A19" s="14" t="s">
        <v>764</v>
      </c>
      <c r="B19" s="60" t="s">
        <v>171</v>
      </c>
      <c r="C19" s="10">
        <v>71452</v>
      </c>
      <c r="D19" s="30">
        <f t="shared" si="0"/>
        <v>60046</v>
      </c>
      <c r="E19" s="36">
        <f>E21+E22+E23+E24+E25+E27+E28+E36+E39+E40+E41+E42+E43+E44</f>
        <v>60046</v>
      </c>
      <c r="F19" s="10" t="s">
        <v>487</v>
      </c>
    </row>
    <row r="20" spans="1:6" s="8" customFormat="1" ht="38.25" customHeight="1">
      <c r="A20" s="14" t="s">
        <v>765</v>
      </c>
      <c r="B20" s="61" t="s">
        <v>172</v>
      </c>
      <c r="C20" s="10"/>
      <c r="D20" s="30">
        <f aca="true" t="shared" si="1" ref="D20:D25">E20</f>
        <v>33750</v>
      </c>
      <c r="E20" s="30">
        <f>E21+E22</f>
        <v>33750</v>
      </c>
      <c r="F20" s="10" t="s">
        <v>487</v>
      </c>
    </row>
    <row r="21" spans="1:6" s="8" customFormat="1" ht="12.75">
      <c r="A21" s="14" t="s">
        <v>766</v>
      </c>
      <c r="B21" s="61" t="s">
        <v>720</v>
      </c>
      <c r="C21" s="10"/>
      <c r="D21" s="30">
        <f t="shared" si="1"/>
        <v>33000</v>
      </c>
      <c r="E21" s="30">
        <v>33000</v>
      </c>
      <c r="F21" s="10" t="s">
        <v>487</v>
      </c>
    </row>
    <row r="22" spans="1:6" s="8" customFormat="1" ht="12.75" customHeight="1">
      <c r="A22" s="14" t="s">
        <v>767</v>
      </c>
      <c r="B22" s="61" t="s">
        <v>721</v>
      </c>
      <c r="C22" s="10"/>
      <c r="D22" s="30">
        <f t="shared" si="1"/>
        <v>750</v>
      </c>
      <c r="E22" s="30">
        <v>750</v>
      </c>
      <c r="F22" s="10" t="s">
        <v>487</v>
      </c>
    </row>
    <row r="23" spans="1:6" s="8" customFormat="1" ht="76.5" customHeight="1">
      <c r="A23" s="14" t="s">
        <v>768</v>
      </c>
      <c r="B23" s="61" t="s">
        <v>740</v>
      </c>
      <c r="C23" s="10"/>
      <c r="D23" s="30">
        <f t="shared" si="1"/>
        <v>300</v>
      </c>
      <c r="E23" s="30">
        <v>300</v>
      </c>
      <c r="F23" s="10" t="s">
        <v>487</v>
      </c>
    </row>
    <row r="24" spans="1:6" s="8" customFormat="1" ht="38.25">
      <c r="A24" s="12" t="s">
        <v>769</v>
      </c>
      <c r="B24" s="61" t="s">
        <v>722</v>
      </c>
      <c r="C24" s="10"/>
      <c r="D24" s="30">
        <f t="shared" si="1"/>
        <v>500</v>
      </c>
      <c r="E24" s="30">
        <v>500</v>
      </c>
      <c r="F24" s="10" t="s">
        <v>487</v>
      </c>
    </row>
    <row r="25" spans="1:6" s="8" customFormat="1" ht="51" customHeight="1">
      <c r="A25" s="14" t="s">
        <v>770</v>
      </c>
      <c r="B25" s="61" t="s">
        <v>385</v>
      </c>
      <c r="C25" s="10"/>
      <c r="D25" s="30">
        <f t="shared" si="1"/>
        <v>8686</v>
      </c>
      <c r="E25" s="30">
        <v>8686</v>
      </c>
      <c r="F25" s="10" t="s">
        <v>487</v>
      </c>
    </row>
    <row r="26" spans="1:6" s="8" customFormat="1" ht="25.5">
      <c r="A26" s="14" t="s">
        <v>771</v>
      </c>
      <c r="B26" s="61" t="s">
        <v>723</v>
      </c>
      <c r="C26" s="10"/>
      <c r="D26" s="30"/>
      <c r="E26" s="30"/>
      <c r="F26" s="10" t="s">
        <v>487</v>
      </c>
    </row>
    <row r="27" spans="1:6" s="8" customFormat="1" ht="81" customHeight="1">
      <c r="A27" s="14" t="s">
        <v>772</v>
      </c>
      <c r="B27" s="61" t="s">
        <v>879</v>
      </c>
      <c r="C27" s="10"/>
      <c r="D27" s="30">
        <f>E27</f>
        <v>7166</v>
      </c>
      <c r="E27" s="30">
        <v>7166</v>
      </c>
      <c r="F27" s="10" t="s">
        <v>487</v>
      </c>
    </row>
    <row r="28" spans="1:6" s="8" customFormat="1" ht="63.75">
      <c r="A28" s="14" t="s">
        <v>773</v>
      </c>
      <c r="B28" s="61" t="s">
        <v>386</v>
      </c>
      <c r="C28" s="10"/>
      <c r="D28" s="30">
        <f>E28</f>
        <v>400</v>
      </c>
      <c r="E28" s="36">
        <v>400</v>
      </c>
      <c r="F28" s="10" t="s">
        <v>487</v>
      </c>
    </row>
    <row r="29" spans="1:6" s="8" customFormat="1" ht="12.75" hidden="1">
      <c r="A29" s="14"/>
      <c r="B29" s="61" t="s">
        <v>306</v>
      </c>
      <c r="C29" s="10"/>
      <c r="D29" s="30"/>
      <c r="E29" s="30"/>
      <c r="F29" s="10"/>
    </row>
    <row r="30" spans="1:6" s="8" customFormat="1" ht="25.5" hidden="1">
      <c r="A30" s="14"/>
      <c r="B30" s="61" t="s">
        <v>307</v>
      </c>
      <c r="C30" s="10"/>
      <c r="D30" s="30"/>
      <c r="E30" s="30"/>
      <c r="F30" s="10"/>
    </row>
    <row r="31" spans="1:6" s="8" customFormat="1" ht="12.75" hidden="1">
      <c r="A31" s="14"/>
      <c r="B31" s="61" t="s">
        <v>308</v>
      </c>
      <c r="C31" s="10"/>
      <c r="D31" s="30"/>
      <c r="E31" s="30"/>
      <c r="F31" s="10"/>
    </row>
    <row r="32" spans="1:6" s="8" customFormat="1" ht="12.75" hidden="1">
      <c r="A32" s="14"/>
      <c r="B32" s="61" t="s">
        <v>309</v>
      </c>
      <c r="C32" s="10"/>
      <c r="D32" s="30"/>
      <c r="E32" s="30"/>
      <c r="F32" s="10"/>
    </row>
    <row r="33" spans="1:6" s="8" customFormat="1" ht="12.75" hidden="1">
      <c r="A33" s="14"/>
      <c r="B33" s="61" t="s">
        <v>310</v>
      </c>
      <c r="C33" s="10"/>
      <c r="D33" s="30"/>
      <c r="E33" s="30"/>
      <c r="F33" s="10"/>
    </row>
    <row r="34" spans="1:6" s="8" customFormat="1" ht="12.75" hidden="1">
      <c r="A34" s="14"/>
      <c r="B34" s="61" t="s">
        <v>311</v>
      </c>
      <c r="C34" s="10"/>
      <c r="D34" s="30"/>
      <c r="E34" s="30"/>
      <c r="F34" s="10"/>
    </row>
    <row r="35" spans="1:6" s="8" customFormat="1" ht="38.25" customHeight="1">
      <c r="A35" s="14" t="s">
        <v>774</v>
      </c>
      <c r="B35" s="61" t="s">
        <v>387</v>
      </c>
      <c r="C35" s="10"/>
      <c r="D35" s="30"/>
      <c r="E35" s="30"/>
      <c r="F35" s="10" t="s">
        <v>487</v>
      </c>
    </row>
    <row r="36" spans="1:6" s="8" customFormat="1" ht="25.5">
      <c r="A36" s="14" t="s">
        <v>775</v>
      </c>
      <c r="B36" s="61" t="s">
        <v>388</v>
      </c>
      <c r="C36" s="10"/>
      <c r="D36" s="30">
        <f>E36</f>
        <v>4370</v>
      </c>
      <c r="E36" s="30">
        <v>4370</v>
      </c>
      <c r="F36" s="10" t="s">
        <v>487</v>
      </c>
    </row>
    <row r="37" spans="1:6" s="8" customFormat="1" ht="25.5">
      <c r="A37" s="14" t="s">
        <v>776</v>
      </c>
      <c r="B37" s="61" t="s">
        <v>389</v>
      </c>
      <c r="C37" s="10"/>
      <c r="D37" s="30"/>
      <c r="E37" s="30"/>
      <c r="F37" s="10" t="s">
        <v>487</v>
      </c>
    </row>
    <row r="38" spans="1:6" s="8" customFormat="1" ht="52.5" customHeight="1">
      <c r="A38" s="14" t="s">
        <v>777</v>
      </c>
      <c r="B38" s="61" t="s">
        <v>390</v>
      </c>
      <c r="C38" s="10"/>
      <c r="D38" s="30"/>
      <c r="E38" s="30"/>
      <c r="F38" s="10" t="s">
        <v>487</v>
      </c>
    </row>
    <row r="39" spans="1:6" s="8" customFormat="1" ht="27.75" customHeight="1">
      <c r="A39" s="14" t="s">
        <v>184</v>
      </c>
      <c r="B39" s="61" t="s">
        <v>391</v>
      </c>
      <c r="C39" s="10"/>
      <c r="D39" s="30">
        <f aca="true" t="shared" si="2" ref="D39:D44">E39</f>
        <v>50</v>
      </c>
      <c r="E39" s="30">
        <v>50</v>
      </c>
      <c r="F39" s="10" t="s">
        <v>487</v>
      </c>
    </row>
    <row r="40" spans="1:6" s="8" customFormat="1" ht="27.75" customHeight="1">
      <c r="A40" s="12" t="s">
        <v>876</v>
      </c>
      <c r="B40" s="61" t="s">
        <v>890</v>
      </c>
      <c r="C40" s="10"/>
      <c r="D40" s="30">
        <f t="shared" si="2"/>
        <v>1500</v>
      </c>
      <c r="E40" s="30">
        <v>1500</v>
      </c>
      <c r="F40" s="10" t="s">
        <v>487</v>
      </c>
    </row>
    <row r="41" spans="1:6" s="8" customFormat="1" ht="43.5" customHeight="1">
      <c r="A41" s="12" t="s">
        <v>877</v>
      </c>
      <c r="B41" s="61" t="s">
        <v>878</v>
      </c>
      <c r="C41" s="10"/>
      <c r="D41" s="30">
        <f t="shared" si="2"/>
        <v>570</v>
      </c>
      <c r="E41" s="30">
        <v>570</v>
      </c>
      <c r="F41" s="10" t="s">
        <v>487</v>
      </c>
    </row>
    <row r="42" spans="1:6" s="8" customFormat="1" ht="36.75" customHeight="1">
      <c r="A42" s="12" t="s">
        <v>884</v>
      </c>
      <c r="B42" s="62" t="s">
        <v>889</v>
      </c>
      <c r="C42" s="10"/>
      <c r="D42" s="30">
        <f t="shared" si="2"/>
        <v>1774</v>
      </c>
      <c r="E42" s="30">
        <v>1774</v>
      </c>
      <c r="F42" s="10" t="s">
        <v>487</v>
      </c>
    </row>
    <row r="43" spans="1:6" s="8" customFormat="1" ht="36.75" customHeight="1">
      <c r="A43" s="12"/>
      <c r="B43" s="71" t="s">
        <v>912</v>
      </c>
      <c r="C43" s="10"/>
      <c r="D43" s="30">
        <f t="shared" si="2"/>
        <v>780</v>
      </c>
      <c r="E43" s="30">
        <v>780</v>
      </c>
      <c r="F43" s="10" t="s">
        <v>487</v>
      </c>
    </row>
    <row r="44" spans="1:6" s="8" customFormat="1" ht="60.75" customHeight="1">
      <c r="A44" s="12" t="s">
        <v>885</v>
      </c>
      <c r="B44" s="63" t="s">
        <v>886</v>
      </c>
      <c r="C44" s="10"/>
      <c r="D44" s="30">
        <f t="shared" si="2"/>
        <v>200</v>
      </c>
      <c r="E44" s="30">
        <v>200</v>
      </c>
      <c r="F44" s="10" t="s">
        <v>487</v>
      </c>
    </row>
    <row r="45" spans="1:6" s="13" customFormat="1" ht="26.25" customHeight="1">
      <c r="A45" s="33" t="s">
        <v>778</v>
      </c>
      <c r="B45" s="58" t="s">
        <v>686</v>
      </c>
      <c r="C45" s="18">
        <v>7146</v>
      </c>
      <c r="D45" s="30">
        <f>SUM(E45:F45)</f>
        <v>14000</v>
      </c>
      <c r="E45" s="37">
        <f>SUM(E46)</f>
        <v>14000</v>
      </c>
      <c r="F45" s="10" t="s">
        <v>487</v>
      </c>
    </row>
    <row r="46" spans="1:6" ht="14.25" customHeight="1">
      <c r="A46" s="14" t="s">
        <v>779</v>
      </c>
      <c r="B46" s="60" t="s">
        <v>173</v>
      </c>
      <c r="C46" s="10"/>
      <c r="D46" s="30">
        <f>SUM(E46:F46)</f>
        <v>14000</v>
      </c>
      <c r="E46" s="36">
        <f>SUM(E47:E48)</f>
        <v>14000</v>
      </c>
      <c r="F46" s="10" t="s">
        <v>487</v>
      </c>
    </row>
    <row r="47" spans="1:6" s="8" customFormat="1" ht="77.25" customHeight="1">
      <c r="A47" s="14" t="s">
        <v>780</v>
      </c>
      <c r="B47" s="61" t="s">
        <v>724</v>
      </c>
      <c r="C47" s="10"/>
      <c r="D47" s="30">
        <f>SUM(E47:F47)</f>
        <v>7000</v>
      </c>
      <c r="E47" s="30">
        <v>7000</v>
      </c>
      <c r="F47" s="10" t="s">
        <v>487</v>
      </c>
    </row>
    <row r="48" spans="1:6" s="8" customFormat="1" ht="75.75" customHeight="1">
      <c r="A48" s="12" t="s">
        <v>781</v>
      </c>
      <c r="B48" s="61" t="s">
        <v>165</v>
      </c>
      <c r="C48" s="10"/>
      <c r="D48" s="30">
        <f>SUM(E48:F48)</f>
        <v>7000</v>
      </c>
      <c r="E48" s="30">
        <v>7000</v>
      </c>
      <c r="F48" s="10" t="s">
        <v>487</v>
      </c>
    </row>
    <row r="49" spans="1:6" s="13" customFormat="1" ht="14.25" customHeight="1">
      <c r="A49" s="33" t="s">
        <v>782</v>
      </c>
      <c r="B49" s="58" t="s">
        <v>174</v>
      </c>
      <c r="C49" s="18">
        <v>7161</v>
      </c>
      <c r="D49" s="32">
        <f aca="true" t="shared" si="3" ref="D49:D99">SUM(E49:F49)</f>
        <v>0</v>
      </c>
      <c r="E49" s="37">
        <f>SUM(E50+E54)</f>
        <v>0</v>
      </c>
      <c r="F49" s="10" t="s">
        <v>487</v>
      </c>
    </row>
    <row r="50" spans="1:6" ht="38.25" customHeight="1">
      <c r="A50" s="14" t="s">
        <v>783</v>
      </c>
      <c r="B50" s="60" t="s">
        <v>175</v>
      </c>
      <c r="C50" s="10"/>
      <c r="D50" s="32">
        <f t="shared" si="3"/>
        <v>0</v>
      </c>
      <c r="E50" s="36">
        <f>SUM(E51:E53)</f>
        <v>0</v>
      </c>
      <c r="F50" s="10" t="s">
        <v>487</v>
      </c>
    </row>
    <row r="51" spans="1:6" s="8" customFormat="1" ht="12.75">
      <c r="A51" s="15" t="s">
        <v>784</v>
      </c>
      <c r="B51" s="61" t="s">
        <v>725</v>
      </c>
      <c r="C51" s="10"/>
      <c r="D51" s="32">
        <f t="shared" si="3"/>
        <v>0</v>
      </c>
      <c r="E51" s="30"/>
      <c r="F51" s="10" t="s">
        <v>487</v>
      </c>
    </row>
    <row r="52" spans="1:6" s="8" customFormat="1" ht="12.75">
      <c r="A52" s="15" t="s">
        <v>785</v>
      </c>
      <c r="B52" s="61" t="s">
        <v>364</v>
      </c>
      <c r="C52" s="10"/>
      <c r="D52" s="32">
        <f t="shared" si="3"/>
        <v>0</v>
      </c>
      <c r="E52" s="30"/>
      <c r="F52" s="10" t="s">
        <v>487</v>
      </c>
    </row>
    <row r="53" spans="1:6" s="8" customFormat="1" ht="25.5">
      <c r="A53" s="15" t="s">
        <v>786</v>
      </c>
      <c r="B53" s="61" t="s">
        <v>392</v>
      </c>
      <c r="C53" s="10"/>
      <c r="D53" s="32">
        <f t="shared" si="3"/>
        <v>0</v>
      </c>
      <c r="E53" s="30"/>
      <c r="F53" s="10" t="s">
        <v>487</v>
      </c>
    </row>
    <row r="54" spans="1:6" s="8" customFormat="1" ht="64.5" customHeight="1">
      <c r="A54" s="15" t="s">
        <v>550</v>
      </c>
      <c r="B54" s="61" t="s">
        <v>865</v>
      </c>
      <c r="C54" s="10"/>
      <c r="D54" s="30">
        <f t="shared" si="3"/>
        <v>0</v>
      </c>
      <c r="E54" s="30"/>
      <c r="F54" s="10" t="s">
        <v>487</v>
      </c>
    </row>
    <row r="55" spans="1:6" s="13" customFormat="1" ht="13.5" customHeight="1">
      <c r="A55" s="33" t="s">
        <v>480</v>
      </c>
      <c r="B55" s="58" t="s">
        <v>176</v>
      </c>
      <c r="C55" s="18">
        <v>7300</v>
      </c>
      <c r="D55" s="30">
        <f t="shared" si="3"/>
        <v>2114589</v>
      </c>
      <c r="E55" s="37">
        <f>SUM(E56+E60+E64)</f>
        <v>671114</v>
      </c>
      <c r="F55" s="37">
        <f>SUM(F58+F62+F71)</f>
        <v>1443475</v>
      </c>
    </row>
    <row r="56" spans="1:6" s="13" customFormat="1" ht="27.75" customHeight="1">
      <c r="A56" s="33" t="s">
        <v>288</v>
      </c>
      <c r="B56" s="58" t="s">
        <v>496</v>
      </c>
      <c r="C56" s="18">
        <v>7311</v>
      </c>
      <c r="D56" s="30">
        <f t="shared" si="3"/>
        <v>0</v>
      </c>
      <c r="E56" s="37">
        <f>SUM(E57)</f>
        <v>0</v>
      </c>
      <c r="F56" s="10" t="s">
        <v>487</v>
      </c>
    </row>
    <row r="57" spans="1:6" ht="52.5" customHeight="1">
      <c r="A57" s="14" t="s">
        <v>787</v>
      </c>
      <c r="B57" s="60" t="s">
        <v>181</v>
      </c>
      <c r="C57" s="16"/>
      <c r="D57" s="30">
        <f t="shared" si="3"/>
        <v>0</v>
      </c>
      <c r="E57" s="30"/>
      <c r="F57" s="10" t="s">
        <v>487</v>
      </c>
    </row>
    <row r="58" spans="1:6" s="13" customFormat="1" ht="27.75" customHeight="1">
      <c r="A58" s="34" t="s">
        <v>289</v>
      </c>
      <c r="B58" s="58" t="s">
        <v>166</v>
      </c>
      <c r="C58" s="35">
        <v>7312</v>
      </c>
      <c r="D58" s="30">
        <f t="shared" si="3"/>
        <v>0</v>
      </c>
      <c r="E58" s="10" t="s">
        <v>487</v>
      </c>
      <c r="F58" s="36">
        <f>SUM(F59)</f>
        <v>0</v>
      </c>
    </row>
    <row r="59" spans="1:6" ht="52.5" customHeight="1">
      <c r="A59" s="12" t="s">
        <v>290</v>
      </c>
      <c r="B59" s="60" t="s">
        <v>182</v>
      </c>
      <c r="C59" s="16"/>
      <c r="D59" s="30">
        <f t="shared" si="3"/>
        <v>0</v>
      </c>
      <c r="E59" s="10" t="s">
        <v>487</v>
      </c>
      <c r="F59" s="30"/>
    </row>
    <row r="60" spans="1:6" s="13" customFormat="1" ht="38.25">
      <c r="A60" s="34" t="s">
        <v>788</v>
      </c>
      <c r="B60" s="58" t="s">
        <v>167</v>
      </c>
      <c r="C60" s="35">
        <v>7321</v>
      </c>
      <c r="D60" s="30">
        <f t="shared" si="3"/>
        <v>0</v>
      </c>
      <c r="E60" s="36">
        <f>SUM(E61)</f>
        <v>0</v>
      </c>
      <c r="F60" s="10" t="s">
        <v>487</v>
      </c>
    </row>
    <row r="61" spans="1:6" ht="51">
      <c r="A61" s="14" t="s">
        <v>789</v>
      </c>
      <c r="B61" s="60" t="s">
        <v>726</v>
      </c>
      <c r="C61" s="16"/>
      <c r="D61" s="30">
        <f t="shared" si="3"/>
        <v>0</v>
      </c>
      <c r="E61" s="30"/>
      <c r="F61" s="10" t="s">
        <v>487</v>
      </c>
    </row>
    <row r="62" spans="1:6" s="13" customFormat="1" ht="38.25">
      <c r="A62" s="34" t="s">
        <v>790</v>
      </c>
      <c r="B62" s="58" t="s">
        <v>168</v>
      </c>
      <c r="C62" s="35">
        <v>7322</v>
      </c>
      <c r="D62" s="30">
        <f t="shared" si="3"/>
        <v>0</v>
      </c>
      <c r="E62" s="10" t="s">
        <v>487</v>
      </c>
      <c r="F62" s="36">
        <f>SUM(F63)</f>
        <v>0</v>
      </c>
    </row>
    <row r="63" spans="1:6" ht="51">
      <c r="A63" s="14" t="s">
        <v>791</v>
      </c>
      <c r="B63" s="60" t="s">
        <v>727</v>
      </c>
      <c r="C63" s="16"/>
      <c r="D63" s="30">
        <f t="shared" si="3"/>
        <v>0</v>
      </c>
      <c r="E63" s="10" t="s">
        <v>487</v>
      </c>
      <c r="F63" s="30"/>
    </row>
    <row r="64" spans="1:6" s="13" customFormat="1" ht="26.25" customHeight="1">
      <c r="A64" s="33" t="s">
        <v>792</v>
      </c>
      <c r="B64" s="58" t="s">
        <v>177</v>
      </c>
      <c r="C64" s="18">
        <v>7331</v>
      </c>
      <c r="D64" s="30">
        <f t="shared" si="3"/>
        <v>671114</v>
      </c>
      <c r="E64" s="37">
        <f>E65++E66+E67+E68+E69</f>
        <v>671114</v>
      </c>
      <c r="F64" s="10" t="s">
        <v>487</v>
      </c>
    </row>
    <row r="65" spans="1:6" ht="29.25" customHeight="1">
      <c r="A65" s="14" t="s">
        <v>793</v>
      </c>
      <c r="B65" s="60" t="s">
        <v>728</v>
      </c>
      <c r="C65" s="10"/>
      <c r="D65" s="30">
        <f t="shared" si="3"/>
        <v>668936</v>
      </c>
      <c r="E65" s="30">
        <v>668936</v>
      </c>
      <c r="F65" s="10" t="s">
        <v>487</v>
      </c>
    </row>
    <row r="66" spans="1:6" ht="38.25">
      <c r="A66" s="14" t="s">
        <v>794</v>
      </c>
      <c r="B66" s="60" t="s">
        <v>741</v>
      </c>
      <c r="C66" s="16"/>
      <c r="D66" s="30">
        <f t="shared" si="3"/>
        <v>0</v>
      </c>
      <c r="E66" s="36">
        <v>0</v>
      </c>
      <c r="F66" s="10" t="s">
        <v>487</v>
      </c>
    </row>
    <row r="67" spans="1:6" ht="51">
      <c r="A67" s="14" t="s">
        <v>795</v>
      </c>
      <c r="B67" s="61" t="s">
        <v>729</v>
      </c>
      <c r="C67" s="10"/>
      <c r="D67" s="30">
        <f t="shared" si="3"/>
        <v>0</v>
      </c>
      <c r="E67" s="30">
        <v>0</v>
      </c>
      <c r="F67" s="10" t="s">
        <v>487</v>
      </c>
    </row>
    <row r="68" spans="1:6" ht="25.5">
      <c r="A68" s="14" t="s">
        <v>796</v>
      </c>
      <c r="B68" s="61" t="s">
        <v>742</v>
      </c>
      <c r="C68" s="10"/>
      <c r="D68" s="30">
        <f t="shared" si="3"/>
        <v>0</v>
      </c>
      <c r="E68" s="30">
        <v>0</v>
      </c>
      <c r="F68" s="10" t="s">
        <v>487</v>
      </c>
    </row>
    <row r="69" spans="1:6" ht="38.25">
      <c r="A69" s="14" t="s">
        <v>797</v>
      </c>
      <c r="B69" s="60" t="s">
        <v>743</v>
      </c>
      <c r="C69" s="16"/>
      <c r="D69" s="30">
        <f t="shared" si="3"/>
        <v>2178</v>
      </c>
      <c r="E69" s="30">
        <v>2178</v>
      </c>
      <c r="F69" s="10" t="s">
        <v>487</v>
      </c>
    </row>
    <row r="70" spans="1:6" ht="38.25">
      <c r="A70" s="14" t="s">
        <v>798</v>
      </c>
      <c r="B70" s="60" t="s">
        <v>880</v>
      </c>
      <c r="C70" s="16"/>
      <c r="D70" s="30">
        <f t="shared" si="3"/>
        <v>0</v>
      </c>
      <c r="E70" s="30"/>
      <c r="F70" s="10" t="s">
        <v>487</v>
      </c>
    </row>
    <row r="71" spans="1:6" s="13" customFormat="1" ht="27" customHeight="1">
      <c r="A71" s="33" t="s">
        <v>799</v>
      </c>
      <c r="B71" s="58" t="s">
        <v>178</v>
      </c>
      <c r="C71" s="18">
        <v>7332</v>
      </c>
      <c r="D71" s="30">
        <f t="shared" si="3"/>
        <v>1443475</v>
      </c>
      <c r="E71" s="10" t="s">
        <v>487</v>
      </c>
      <c r="F71" s="36">
        <f>SUM(F72:F73)</f>
        <v>1443475</v>
      </c>
    </row>
    <row r="72" spans="1:6" ht="38.25">
      <c r="A72" s="14" t="s">
        <v>800</v>
      </c>
      <c r="B72" s="60" t="s">
        <v>756</v>
      </c>
      <c r="C72" s="16"/>
      <c r="D72" s="30">
        <f t="shared" si="3"/>
        <v>1443475</v>
      </c>
      <c r="E72" s="10" t="s">
        <v>487</v>
      </c>
      <c r="F72" s="30">
        <v>1443475</v>
      </c>
    </row>
    <row r="73" spans="1:6" ht="38.25">
      <c r="A73" s="14" t="s">
        <v>801</v>
      </c>
      <c r="B73" s="60" t="s">
        <v>881</v>
      </c>
      <c r="C73" s="16"/>
      <c r="D73" s="30">
        <f t="shared" si="3"/>
        <v>0</v>
      </c>
      <c r="E73" s="10" t="s">
        <v>487</v>
      </c>
      <c r="F73" s="30"/>
    </row>
    <row r="74" spans="1:6" s="13" customFormat="1" ht="13.5" customHeight="1">
      <c r="A74" s="33" t="s">
        <v>481</v>
      </c>
      <c r="B74" s="58" t="s">
        <v>730</v>
      </c>
      <c r="C74" s="18">
        <v>7400</v>
      </c>
      <c r="D74" s="30">
        <f t="shared" si="3"/>
        <v>450805</v>
      </c>
      <c r="E74" s="37">
        <f>SUM(E77+E79+E84+E88+E92+E95+E101)</f>
        <v>450805</v>
      </c>
      <c r="F74" s="37">
        <f>SUM(F75+F98)</f>
        <v>0</v>
      </c>
    </row>
    <row r="75" spans="1:6" s="13" customFormat="1" ht="12.75">
      <c r="A75" s="33" t="s">
        <v>294</v>
      </c>
      <c r="B75" s="58" t="s">
        <v>909</v>
      </c>
      <c r="C75" s="18">
        <v>7411</v>
      </c>
      <c r="D75" s="30">
        <f t="shared" si="3"/>
        <v>0</v>
      </c>
      <c r="E75" s="10" t="s">
        <v>487</v>
      </c>
      <c r="F75" s="36">
        <f>SUM(F76)</f>
        <v>0</v>
      </c>
    </row>
    <row r="76" spans="1:6" ht="39" customHeight="1">
      <c r="A76" s="14" t="s">
        <v>802</v>
      </c>
      <c r="B76" s="60" t="s">
        <v>744</v>
      </c>
      <c r="C76" s="16"/>
      <c r="D76" s="30">
        <f t="shared" si="3"/>
        <v>0</v>
      </c>
      <c r="E76" s="10" t="s">
        <v>487</v>
      </c>
      <c r="F76" s="30"/>
    </row>
    <row r="77" spans="1:6" s="13" customFormat="1" ht="12.75">
      <c r="A77" s="33" t="s">
        <v>803</v>
      </c>
      <c r="B77" s="58" t="s">
        <v>910</v>
      </c>
      <c r="C77" s="18">
        <v>7412</v>
      </c>
      <c r="D77" s="30">
        <f t="shared" si="3"/>
        <v>0</v>
      </c>
      <c r="E77" s="37">
        <f>SUM(E78)</f>
        <v>0</v>
      </c>
      <c r="F77" s="10" t="s">
        <v>487</v>
      </c>
    </row>
    <row r="78" spans="1:6" ht="38.25">
      <c r="A78" s="14" t="s">
        <v>804</v>
      </c>
      <c r="B78" s="60" t="s">
        <v>745</v>
      </c>
      <c r="C78" s="16"/>
      <c r="D78" s="30">
        <f t="shared" si="3"/>
        <v>0</v>
      </c>
      <c r="E78" s="30"/>
      <c r="F78" s="10" t="s">
        <v>487</v>
      </c>
    </row>
    <row r="79" spans="1:6" s="13" customFormat="1" ht="14.25" customHeight="1">
      <c r="A79" s="33" t="s">
        <v>805</v>
      </c>
      <c r="B79" s="58" t="s">
        <v>911</v>
      </c>
      <c r="C79" s="18">
        <v>7415</v>
      </c>
      <c r="D79" s="30">
        <f t="shared" si="3"/>
        <v>36570</v>
      </c>
      <c r="E79" s="37">
        <f>SUM(E80:E83)</f>
        <v>36570</v>
      </c>
      <c r="F79" s="10" t="s">
        <v>487</v>
      </c>
    </row>
    <row r="80" spans="1:6" ht="29.25" customHeight="1">
      <c r="A80" s="14" t="s">
        <v>806</v>
      </c>
      <c r="B80" s="60" t="s">
        <v>746</v>
      </c>
      <c r="C80" s="16"/>
      <c r="D80" s="30">
        <f t="shared" si="3"/>
        <v>24000</v>
      </c>
      <c r="E80" s="30">
        <v>24000</v>
      </c>
      <c r="F80" s="10" t="s">
        <v>487</v>
      </c>
    </row>
    <row r="81" spans="1:6" ht="38.25">
      <c r="A81" s="14" t="s">
        <v>807</v>
      </c>
      <c r="B81" s="60" t="s">
        <v>747</v>
      </c>
      <c r="C81" s="16"/>
      <c r="D81" s="30">
        <f t="shared" si="3"/>
        <v>0</v>
      </c>
      <c r="E81" s="30"/>
      <c r="F81" s="10" t="s">
        <v>487</v>
      </c>
    </row>
    <row r="82" spans="1:6" ht="51">
      <c r="A82" s="14" t="s">
        <v>808</v>
      </c>
      <c r="B82" s="60" t="s">
        <v>757</v>
      </c>
      <c r="C82" s="16"/>
      <c r="D82" s="30">
        <f t="shared" si="3"/>
        <v>0</v>
      </c>
      <c r="E82" s="30"/>
      <c r="F82" s="10" t="s">
        <v>487</v>
      </c>
    </row>
    <row r="83" spans="1:6" ht="12.75">
      <c r="A83" s="12" t="s">
        <v>655</v>
      </c>
      <c r="B83" s="60" t="s">
        <v>758</v>
      </c>
      <c r="C83" s="16"/>
      <c r="D83" s="30">
        <f t="shared" si="3"/>
        <v>12570</v>
      </c>
      <c r="E83" s="30">
        <v>12570</v>
      </c>
      <c r="F83" s="10" t="s">
        <v>487</v>
      </c>
    </row>
    <row r="84" spans="1:6" s="13" customFormat="1" ht="38.25" customHeight="1">
      <c r="A84" s="33" t="s">
        <v>656</v>
      </c>
      <c r="B84" s="58" t="s">
        <v>748</v>
      </c>
      <c r="C84" s="18">
        <v>7421</v>
      </c>
      <c r="D84" s="30">
        <f t="shared" si="3"/>
        <v>19998</v>
      </c>
      <c r="E84" s="37">
        <f>SUM(E85:E87)</f>
        <v>19998</v>
      </c>
      <c r="F84" s="10" t="s">
        <v>487</v>
      </c>
    </row>
    <row r="85" spans="1:6" ht="78" customHeight="1">
      <c r="A85" s="14" t="s">
        <v>657</v>
      </c>
      <c r="B85" s="60" t="s">
        <v>731</v>
      </c>
      <c r="C85" s="16"/>
      <c r="D85" s="30">
        <f t="shared" si="3"/>
        <v>0</v>
      </c>
      <c r="E85" s="30"/>
      <c r="F85" s="10" t="s">
        <v>487</v>
      </c>
    </row>
    <row r="86" spans="1:6" s="13" customFormat="1" ht="52.5" customHeight="1">
      <c r="A86" s="14" t="s">
        <v>393</v>
      </c>
      <c r="B86" s="60" t="s">
        <v>183</v>
      </c>
      <c r="C86" s="10"/>
      <c r="D86" s="30">
        <f t="shared" si="3"/>
        <v>3998</v>
      </c>
      <c r="E86" s="30">
        <v>3998</v>
      </c>
      <c r="F86" s="10" t="s">
        <v>487</v>
      </c>
    </row>
    <row r="87" spans="1:6" s="13" customFormat="1" ht="64.5" customHeight="1">
      <c r="A87" s="12" t="s">
        <v>732</v>
      </c>
      <c r="B87" s="60" t="s">
        <v>749</v>
      </c>
      <c r="C87" s="10"/>
      <c r="D87" s="30">
        <f t="shared" si="3"/>
        <v>16000</v>
      </c>
      <c r="E87" s="30">
        <v>16000</v>
      </c>
      <c r="F87" s="10"/>
    </row>
    <row r="88" spans="1:6" s="13" customFormat="1" ht="14.25" customHeight="1">
      <c r="A88" s="33" t="s">
        <v>809</v>
      </c>
      <c r="B88" s="58" t="s">
        <v>733</v>
      </c>
      <c r="C88" s="18">
        <v>7422</v>
      </c>
      <c r="D88" s="30">
        <f t="shared" si="3"/>
        <v>352237</v>
      </c>
      <c r="E88" s="37">
        <f>SUM(E89:E91)-E90</f>
        <v>352237</v>
      </c>
      <c r="F88" s="10" t="s">
        <v>487</v>
      </c>
    </row>
    <row r="89" spans="1:6" s="13" customFormat="1" ht="12.75">
      <c r="A89" s="14" t="s">
        <v>810</v>
      </c>
      <c r="B89" s="60" t="s">
        <v>759</v>
      </c>
      <c r="C89" s="17"/>
      <c r="D89" s="30">
        <f>SUM(E89:F89)</f>
        <v>194737</v>
      </c>
      <c r="E89" s="30">
        <v>194737</v>
      </c>
      <c r="F89" s="10" t="s">
        <v>487</v>
      </c>
    </row>
    <row r="90" spans="1:6" s="13" customFormat="1" ht="12.75">
      <c r="A90" s="12" t="s">
        <v>892</v>
      </c>
      <c r="B90" s="60" t="s">
        <v>891</v>
      </c>
      <c r="C90" s="17"/>
      <c r="D90" s="30">
        <f>E90+F90</f>
        <v>59660</v>
      </c>
      <c r="E90" s="30">
        <v>59660</v>
      </c>
      <c r="F90" s="10"/>
    </row>
    <row r="91" spans="1:6" ht="27" customHeight="1">
      <c r="A91" s="14" t="s">
        <v>811</v>
      </c>
      <c r="B91" s="60" t="s">
        <v>760</v>
      </c>
      <c r="C91" s="10"/>
      <c r="D91" s="30">
        <f t="shared" si="3"/>
        <v>157500</v>
      </c>
      <c r="E91" s="30">
        <v>157500</v>
      </c>
      <c r="F91" s="10" t="s">
        <v>487</v>
      </c>
    </row>
    <row r="92" spans="1:6" s="13" customFormat="1" ht="15" customHeight="1">
      <c r="A92" s="33" t="s">
        <v>812</v>
      </c>
      <c r="B92" s="58" t="s">
        <v>179</v>
      </c>
      <c r="C92" s="18">
        <v>7431</v>
      </c>
      <c r="D92" s="30">
        <f t="shared" si="3"/>
        <v>0</v>
      </c>
      <c r="E92" s="37">
        <f>SUM(E93:E94)</f>
        <v>0</v>
      </c>
      <c r="F92" s="10" t="s">
        <v>487</v>
      </c>
    </row>
    <row r="93" spans="1:6" ht="53.25" customHeight="1">
      <c r="A93" s="14" t="s">
        <v>813</v>
      </c>
      <c r="B93" s="60" t="s">
        <v>493</v>
      </c>
      <c r="C93" s="16"/>
      <c r="D93" s="30">
        <f t="shared" si="3"/>
        <v>0</v>
      </c>
      <c r="E93" s="30"/>
      <c r="F93" s="10" t="s">
        <v>487</v>
      </c>
    </row>
    <row r="94" spans="1:6" s="13" customFormat="1" ht="51">
      <c r="A94" s="14" t="s">
        <v>814</v>
      </c>
      <c r="B94" s="60" t="s">
        <v>394</v>
      </c>
      <c r="C94" s="16"/>
      <c r="D94" s="30">
        <f t="shared" si="3"/>
        <v>0</v>
      </c>
      <c r="E94" s="30"/>
      <c r="F94" s="10" t="s">
        <v>487</v>
      </c>
    </row>
    <row r="95" spans="1:6" s="13" customFormat="1" ht="27" customHeight="1">
      <c r="A95" s="33" t="s">
        <v>815</v>
      </c>
      <c r="B95" s="58" t="s">
        <v>0</v>
      </c>
      <c r="C95" s="18">
        <v>7441</v>
      </c>
      <c r="D95" s="30">
        <f t="shared" si="3"/>
        <v>0</v>
      </c>
      <c r="E95" s="36">
        <f>SUM(E96:E97)</f>
        <v>0</v>
      </c>
      <c r="F95" s="10" t="s">
        <v>487</v>
      </c>
    </row>
    <row r="96" spans="1:6" s="13" customFormat="1" ht="102">
      <c r="A96" s="12" t="s">
        <v>816</v>
      </c>
      <c r="B96" s="60" t="s">
        <v>735</v>
      </c>
      <c r="C96" s="16"/>
      <c r="D96" s="30">
        <f t="shared" si="3"/>
        <v>0</v>
      </c>
      <c r="E96" s="30"/>
      <c r="F96" s="10" t="s">
        <v>487</v>
      </c>
    </row>
    <row r="97" spans="1:6" s="13" customFormat="1" ht="102">
      <c r="A97" s="12" t="s">
        <v>497</v>
      </c>
      <c r="B97" s="60" t="s">
        <v>734</v>
      </c>
      <c r="C97" s="16"/>
      <c r="D97" s="30">
        <f t="shared" si="3"/>
        <v>0</v>
      </c>
      <c r="E97" s="30"/>
      <c r="F97" s="10" t="s">
        <v>487</v>
      </c>
    </row>
    <row r="98" spans="1:6" s="13" customFormat="1" ht="26.25" customHeight="1">
      <c r="A98" s="33" t="s">
        <v>817</v>
      </c>
      <c r="B98" s="58" t="s">
        <v>736</v>
      </c>
      <c r="C98" s="18">
        <v>7442</v>
      </c>
      <c r="D98" s="30">
        <f t="shared" si="3"/>
        <v>0</v>
      </c>
      <c r="E98" s="10" t="s">
        <v>487</v>
      </c>
      <c r="F98" s="36">
        <f>SUM(F99:F100)</f>
        <v>0</v>
      </c>
    </row>
    <row r="99" spans="1:6" ht="102.75" customHeight="1">
      <c r="A99" s="14" t="s">
        <v>818</v>
      </c>
      <c r="B99" s="60" t="s">
        <v>737</v>
      </c>
      <c r="C99" s="16"/>
      <c r="D99" s="30">
        <f t="shared" si="3"/>
        <v>0</v>
      </c>
      <c r="E99" s="10" t="s">
        <v>487</v>
      </c>
      <c r="F99" s="30"/>
    </row>
    <row r="100" spans="1:6" s="13" customFormat="1" ht="103.5" customHeight="1">
      <c r="A100" s="14" t="s">
        <v>819</v>
      </c>
      <c r="B100" s="60" t="s">
        <v>750</v>
      </c>
      <c r="C100" s="16"/>
      <c r="D100" s="30">
        <f>SUM(E100:F100)</f>
        <v>0</v>
      </c>
      <c r="E100" s="10" t="s">
        <v>487</v>
      </c>
      <c r="F100" s="30"/>
    </row>
    <row r="101" spans="1:6" s="13" customFormat="1" ht="13.5" customHeight="1">
      <c r="A101" s="14" t="s">
        <v>395</v>
      </c>
      <c r="B101" s="58" t="s">
        <v>180</v>
      </c>
      <c r="C101" s="18">
        <v>7451</v>
      </c>
      <c r="D101" s="30">
        <f>SUM(E101:F101)</f>
        <v>42000</v>
      </c>
      <c r="E101" s="32">
        <f>E104</f>
        <v>42000</v>
      </c>
      <c r="F101" s="36">
        <f>SUM(F102:F104)</f>
        <v>0</v>
      </c>
    </row>
    <row r="102" spans="1:6" ht="25.5">
      <c r="A102" s="14" t="s">
        <v>396</v>
      </c>
      <c r="B102" s="60" t="s">
        <v>761</v>
      </c>
      <c r="C102" s="16"/>
      <c r="D102" s="30">
        <f>SUM(E102:F102)</f>
        <v>0</v>
      </c>
      <c r="E102" s="10" t="s">
        <v>487</v>
      </c>
      <c r="F102" s="30"/>
    </row>
    <row r="103" spans="1:6" ht="38.25">
      <c r="A103" s="14" t="s">
        <v>397</v>
      </c>
      <c r="B103" s="60" t="s">
        <v>762</v>
      </c>
      <c r="C103" s="16"/>
      <c r="D103" s="30">
        <f>SUM(E103:F103)</f>
        <v>0</v>
      </c>
      <c r="E103" s="10" t="s">
        <v>487</v>
      </c>
      <c r="F103" s="30"/>
    </row>
    <row r="104" spans="1:6" ht="27" customHeight="1">
      <c r="A104" s="14" t="s">
        <v>398</v>
      </c>
      <c r="B104" s="60" t="s">
        <v>738</v>
      </c>
      <c r="C104" s="16"/>
      <c r="D104" s="30">
        <f>SUM(E104:F104)</f>
        <v>42000</v>
      </c>
      <c r="E104" s="30">
        <v>42000</v>
      </c>
      <c r="F104" s="30"/>
    </row>
    <row r="105" spans="1:6" ht="178.5" customHeight="1">
      <c r="A105" s="48"/>
      <c r="B105" s="49"/>
      <c r="C105" s="50"/>
      <c r="D105" s="51"/>
      <c r="E105" s="51"/>
      <c r="F105" s="51"/>
    </row>
    <row r="106" spans="1:6" ht="279.75" customHeight="1">
      <c r="A106" s="48"/>
      <c r="B106" s="49"/>
      <c r="C106" s="50"/>
      <c r="D106" s="51"/>
      <c r="E106" s="51"/>
      <c r="F106" s="51"/>
    </row>
    <row r="107" spans="1:6" ht="53.25" customHeight="1">
      <c r="A107" s="48"/>
      <c r="B107" s="49"/>
      <c r="C107" s="50"/>
      <c r="D107" s="51"/>
      <c r="E107" s="51"/>
      <c r="F107" s="51"/>
    </row>
  </sheetData>
  <sheetProtection/>
  <mergeCells count="7">
    <mergeCell ref="A1:F1"/>
    <mergeCell ref="A4:F4"/>
    <mergeCell ref="D7:D8"/>
    <mergeCell ref="B7:B8"/>
    <mergeCell ref="C7:C8"/>
    <mergeCell ref="A7:A8"/>
    <mergeCell ref="A2:G3"/>
  </mergeCells>
  <printOptions/>
  <pageMargins left="0.8267716535433072" right="0.2755905511811024" top="0.2755905511811024" bottom="0.4330708661417323" header="0.15748031496062992" footer="0.15748031496062992"/>
  <pageSetup horizontalDpi="600" verticalDpi="600" orientation="portrait" scale="91" r:id="rId2"/>
  <headerFooter differentFirst="1" alignWithMargins="0">
    <oddFooter>&amp;RԲյուջե 2019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7"/>
  <sheetViews>
    <sheetView showGridLines="0" workbookViewId="0" topLeftCell="A1">
      <selection activeCell="D110" sqref="D110"/>
    </sheetView>
  </sheetViews>
  <sheetFormatPr defaultColWidth="9.140625" defaultRowHeight="12.75"/>
  <cols>
    <col min="1" max="1" width="5.140625" style="78" customWidth="1"/>
    <col min="2" max="2" width="6.421875" style="131" customWidth="1"/>
    <col min="3" max="3" width="6.28125" style="132" customWidth="1"/>
    <col min="4" max="4" width="5.7109375" style="133" customWidth="1"/>
    <col min="5" max="5" width="39.28125" style="127" customWidth="1"/>
    <col min="6" max="6" width="13.28125" style="82" hidden="1" customWidth="1"/>
    <col min="7" max="7" width="15.00390625" style="72" customWidth="1"/>
    <col min="8" max="8" width="12.28125" style="72" customWidth="1"/>
    <col min="9" max="10" width="13.421875" style="72" customWidth="1"/>
    <col min="11" max="16384" width="9.140625" style="72" customWidth="1"/>
  </cols>
  <sheetData>
    <row r="1" spans="1:9" ht="18">
      <c r="A1" s="260" t="s">
        <v>882</v>
      </c>
      <c r="B1" s="260"/>
      <c r="C1" s="260"/>
      <c r="D1" s="260"/>
      <c r="E1" s="260"/>
      <c r="F1" s="260"/>
      <c r="G1" s="260"/>
      <c r="H1" s="260"/>
      <c r="I1" s="260"/>
    </row>
    <row r="2" spans="1:10" ht="29.25" customHeight="1">
      <c r="A2" s="263" t="s">
        <v>993</v>
      </c>
      <c r="B2" s="263"/>
      <c r="C2" s="263"/>
      <c r="D2" s="263"/>
      <c r="E2" s="263"/>
      <c r="F2" s="263"/>
      <c r="G2" s="263"/>
      <c r="H2" s="263"/>
      <c r="I2" s="263"/>
      <c r="J2" s="263"/>
    </row>
    <row r="3" spans="1:9" ht="31.5" customHeight="1">
      <c r="A3" s="263" t="s">
        <v>896</v>
      </c>
      <c r="B3" s="263"/>
      <c r="C3" s="263"/>
      <c r="D3" s="263"/>
      <c r="E3" s="263"/>
      <c r="F3" s="263"/>
      <c r="G3" s="263"/>
      <c r="H3" s="263"/>
      <c r="I3" s="263"/>
    </row>
    <row r="4" spans="1:7" ht="15.75">
      <c r="A4" s="73" t="s">
        <v>913</v>
      </c>
      <c r="B4" s="74"/>
      <c r="C4" s="75"/>
      <c r="D4" s="75"/>
      <c r="E4" s="76"/>
      <c r="F4" s="77"/>
      <c r="G4" s="77"/>
    </row>
    <row r="5" spans="2:9" ht="15.75">
      <c r="B5" s="79"/>
      <c r="C5" s="80"/>
      <c r="D5" s="80"/>
      <c r="E5" s="81"/>
      <c r="H5" s="264" t="s">
        <v>258</v>
      </c>
      <c r="I5" s="264"/>
    </row>
    <row r="6" spans="1:9" s="84" customFormat="1" ht="15.75">
      <c r="A6" s="265" t="s">
        <v>256</v>
      </c>
      <c r="B6" s="258" t="s">
        <v>872</v>
      </c>
      <c r="C6" s="261" t="s">
        <v>484</v>
      </c>
      <c r="D6" s="261" t="s">
        <v>485</v>
      </c>
      <c r="E6" s="254" t="s">
        <v>257</v>
      </c>
      <c r="F6" s="255" t="s">
        <v>483</v>
      </c>
      <c r="G6" s="256" t="s">
        <v>259</v>
      </c>
      <c r="H6" s="262" t="s">
        <v>357</v>
      </c>
      <c r="I6" s="262"/>
    </row>
    <row r="7" spans="1:9" s="87" customFormat="1" ht="24">
      <c r="A7" s="265"/>
      <c r="B7" s="259"/>
      <c r="C7" s="259"/>
      <c r="D7" s="259"/>
      <c r="E7" s="254"/>
      <c r="F7" s="255"/>
      <c r="G7" s="257"/>
      <c r="H7" s="86" t="s">
        <v>474</v>
      </c>
      <c r="I7" s="86" t="s">
        <v>475</v>
      </c>
    </row>
    <row r="8" spans="1:9" s="89" customFormat="1" ht="15.75">
      <c r="A8" s="88">
        <v>1</v>
      </c>
      <c r="B8" s="88">
        <v>2</v>
      </c>
      <c r="C8" s="88">
        <v>3</v>
      </c>
      <c r="D8" s="88">
        <v>4</v>
      </c>
      <c r="E8" s="88">
        <v>5</v>
      </c>
      <c r="F8" s="88"/>
      <c r="G8" s="88">
        <v>6</v>
      </c>
      <c r="H8" s="88">
        <v>7</v>
      </c>
      <c r="I8" s="88">
        <v>8</v>
      </c>
    </row>
    <row r="9" spans="1:9" s="97" customFormat="1" ht="16.5" customHeight="1">
      <c r="A9" s="90">
        <v>2000</v>
      </c>
      <c r="B9" s="91" t="s">
        <v>486</v>
      </c>
      <c r="C9" s="92" t="s">
        <v>487</v>
      </c>
      <c r="D9" s="93" t="s">
        <v>487</v>
      </c>
      <c r="E9" s="94" t="s">
        <v>914</v>
      </c>
      <c r="F9" s="83"/>
      <c r="G9" s="95">
        <f>SUM(H9:I9)</f>
        <v>3127890</v>
      </c>
      <c r="H9" s="96">
        <f>H11+H18+H26+H46+H64+H107+H120+H155+H178+H200+H221</f>
        <v>1684415</v>
      </c>
      <c r="I9" s="96">
        <f>I10+I35+I46+I64+I107+I120+I155+I178</f>
        <v>1443475</v>
      </c>
    </row>
    <row r="10" spans="1:9" s="101" customFormat="1" ht="24.75" customHeight="1">
      <c r="A10" s="98">
        <v>2100</v>
      </c>
      <c r="B10" s="88" t="s">
        <v>303</v>
      </c>
      <c r="C10" s="88" t="s">
        <v>244</v>
      </c>
      <c r="D10" s="88" t="s">
        <v>244</v>
      </c>
      <c r="E10" s="99" t="s">
        <v>915</v>
      </c>
      <c r="F10" s="100" t="s">
        <v>488</v>
      </c>
      <c r="G10" s="95">
        <f aca="true" t="shared" si="0" ref="G10:G72">SUM(H10:I10)</f>
        <v>1359800</v>
      </c>
      <c r="H10" s="96">
        <f>SUM(H11+H15+H18+H22+H24+H26+H28+H30)</f>
        <v>443800</v>
      </c>
      <c r="I10" s="96">
        <f>SUM(I11+I15+I18+I22+I24+I26+I28+I30)</f>
        <v>916000</v>
      </c>
    </row>
    <row r="11" spans="1:9" s="104" customFormat="1" ht="48.75" customHeight="1">
      <c r="A11" s="98">
        <v>2110</v>
      </c>
      <c r="B11" s="88" t="s">
        <v>303</v>
      </c>
      <c r="C11" s="88" t="s">
        <v>245</v>
      </c>
      <c r="D11" s="88" t="s">
        <v>244</v>
      </c>
      <c r="E11" s="102" t="s">
        <v>2</v>
      </c>
      <c r="F11" s="103" t="s">
        <v>489</v>
      </c>
      <c r="G11" s="95">
        <f>SUM(H11:I11)</f>
        <v>866800</v>
      </c>
      <c r="H11" s="96">
        <f>SUM(H12:H15)</f>
        <v>406800</v>
      </c>
      <c r="I11" s="96">
        <f>SUM(I12:I15)</f>
        <v>460000</v>
      </c>
    </row>
    <row r="12" spans="1:9" ht="25.5" customHeight="1">
      <c r="A12" s="98">
        <v>2111</v>
      </c>
      <c r="B12" s="105" t="s">
        <v>303</v>
      </c>
      <c r="C12" s="105" t="s">
        <v>245</v>
      </c>
      <c r="D12" s="105" t="s">
        <v>245</v>
      </c>
      <c r="E12" s="106" t="s">
        <v>873</v>
      </c>
      <c r="F12" s="107" t="s">
        <v>490</v>
      </c>
      <c r="G12" s="95">
        <f>SUM(H12:I12)</f>
        <v>866800</v>
      </c>
      <c r="H12" s="108">
        <v>406800</v>
      </c>
      <c r="I12" s="108">
        <v>460000</v>
      </c>
    </row>
    <row r="13" spans="1:9" ht="25.5" customHeight="1">
      <c r="A13" s="98">
        <v>2112</v>
      </c>
      <c r="B13" s="105" t="s">
        <v>303</v>
      </c>
      <c r="C13" s="105" t="s">
        <v>245</v>
      </c>
      <c r="D13" s="105" t="s">
        <v>246</v>
      </c>
      <c r="E13" s="106" t="s">
        <v>491</v>
      </c>
      <c r="F13" s="107" t="s">
        <v>492</v>
      </c>
      <c r="G13" s="95">
        <f t="shared" si="0"/>
        <v>0</v>
      </c>
      <c r="H13" s="108"/>
      <c r="I13" s="108"/>
    </row>
    <row r="14" spans="1:9" ht="13.5" customHeight="1">
      <c r="A14" s="98">
        <v>2113</v>
      </c>
      <c r="B14" s="105" t="s">
        <v>303</v>
      </c>
      <c r="C14" s="105" t="s">
        <v>245</v>
      </c>
      <c r="D14" s="105" t="s">
        <v>111</v>
      </c>
      <c r="E14" s="106" t="s">
        <v>494</v>
      </c>
      <c r="F14" s="107" t="s">
        <v>495</v>
      </c>
      <c r="G14" s="95">
        <f t="shared" si="0"/>
        <v>0</v>
      </c>
      <c r="H14" s="108"/>
      <c r="I14" s="108"/>
    </row>
    <row r="15" spans="1:9" ht="15" customHeight="1">
      <c r="A15" s="98">
        <v>2120</v>
      </c>
      <c r="B15" s="88" t="s">
        <v>303</v>
      </c>
      <c r="C15" s="88" t="s">
        <v>246</v>
      </c>
      <c r="D15" s="88" t="s">
        <v>244</v>
      </c>
      <c r="E15" s="102" t="s">
        <v>3</v>
      </c>
      <c r="F15" s="109" t="s">
        <v>498</v>
      </c>
      <c r="G15" s="95">
        <f t="shared" si="0"/>
        <v>0</v>
      </c>
      <c r="H15" s="96">
        <f>SUM(H16:H17)</f>
        <v>0</v>
      </c>
      <c r="I15" s="96">
        <f>SUM(I16:I17)</f>
        <v>0</v>
      </c>
    </row>
    <row r="16" spans="1:9" ht="19.5" customHeight="1">
      <c r="A16" s="98">
        <v>2121</v>
      </c>
      <c r="B16" s="105" t="s">
        <v>303</v>
      </c>
      <c r="C16" s="105" t="s">
        <v>246</v>
      </c>
      <c r="D16" s="105" t="s">
        <v>245</v>
      </c>
      <c r="E16" s="110" t="s">
        <v>874</v>
      </c>
      <c r="F16" s="107" t="s">
        <v>499</v>
      </c>
      <c r="G16" s="95">
        <f t="shared" si="0"/>
        <v>0</v>
      </c>
      <c r="H16" s="108"/>
      <c r="I16" s="108"/>
    </row>
    <row r="17" spans="1:9" ht="25.5" customHeight="1">
      <c r="A17" s="98">
        <v>2122</v>
      </c>
      <c r="B17" s="105" t="s">
        <v>303</v>
      </c>
      <c r="C17" s="105" t="s">
        <v>246</v>
      </c>
      <c r="D17" s="105" t="s">
        <v>246</v>
      </c>
      <c r="E17" s="106" t="s">
        <v>500</v>
      </c>
      <c r="F17" s="107" t="s">
        <v>501</v>
      </c>
      <c r="G17" s="95">
        <f t="shared" si="0"/>
        <v>0</v>
      </c>
      <c r="H17" s="108"/>
      <c r="I17" s="108"/>
    </row>
    <row r="18" spans="1:9" ht="16.5" customHeight="1">
      <c r="A18" s="98">
        <v>2130</v>
      </c>
      <c r="B18" s="88" t="s">
        <v>303</v>
      </c>
      <c r="C18" s="88" t="s">
        <v>111</v>
      </c>
      <c r="D18" s="88" t="s">
        <v>244</v>
      </c>
      <c r="E18" s="102" t="s">
        <v>4</v>
      </c>
      <c r="F18" s="111" t="s">
        <v>502</v>
      </c>
      <c r="G18" s="95">
        <f t="shared" si="0"/>
        <v>0</v>
      </c>
      <c r="H18" s="96">
        <v>0</v>
      </c>
      <c r="I18" s="96">
        <v>0</v>
      </c>
    </row>
    <row r="19" spans="1:9" ht="25.5" customHeight="1">
      <c r="A19" s="98">
        <v>2131</v>
      </c>
      <c r="B19" s="105" t="s">
        <v>303</v>
      </c>
      <c r="C19" s="105" t="s">
        <v>111</v>
      </c>
      <c r="D19" s="105" t="s">
        <v>245</v>
      </c>
      <c r="E19" s="106" t="s">
        <v>503</v>
      </c>
      <c r="F19" s="107" t="s">
        <v>504</v>
      </c>
      <c r="G19" s="95">
        <f t="shared" si="0"/>
        <v>0</v>
      </c>
      <c r="H19" s="108"/>
      <c r="I19" s="108"/>
    </row>
    <row r="20" spans="1:9" ht="25.5" customHeight="1">
      <c r="A20" s="98">
        <v>2132</v>
      </c>
      <c r="B20" s="105" t="s">
        <v>303</v>
      </c>
      <c r="C20" s="105">
        <v>3</v>
      </c>
      <c r="D20" s="105">
        <v>2</v>
      </c>
      <c r="E20" s="106" t="s">
        <v>505</v>
      </c>
      <c r="F20" s="107" t="s">
        <v>506</v>
      </c>
      <c r="G20" s="95">
        <f t="shared" si="0"/>
        <v>0</v>
      </c>
      <c r="H20" s="108"/>
      <c r="I20" s="108"/>
    </row>
    <row r="21" spans="1:9" ht="14.25" customHeight="1">
      <c r="A21" s="98">
        <v>2133</v>
      </c>
      <c r="B21" s="105" t="s">
        <v>303</v>
      </c>
      <c r="C21" s="105">
        <v>3</v>
      </c>
      <c r="D21" s="105">
        <v>3</v>
      </c>
      <c r="E21" s="106" t="s">
        <v>507</v>
      </c>
      <c r="F21" s="107" t="s">
        <v>508</v>
      </c>
      <c r="G21" s="95">
        <f>SUM(H21:I21)</f>
        <v>0</v>
      </c>
      <c r="H21" s="108">
        <v>0</v>
      </c>
      <c r="I21" s="108">
        <v>0</v>
      </c>
    </row>
    <row r="22" spans="1:9" ht="28.5">
      <c r="A22" s="98">
        <v>2140</v>
      </c>
      <c r="B22" s="88" t="s">
        <v>303</v>
      </c>
      <c r="C22" s="88">
        <v>4</v>
      </c>
      <c r="D22" s="88">
        <v>0</v>
      </c>
      <c r="E22" s="102" t="s">
        <v>5</v>
      </c>
      <c r="F22" s="103" t="s">
        <v>509</v>
      </c>
      <c r="G22" s="95">
        <f t="shared" si="0"/>
        <v>0</v>
      </c>
      <c r="H22" s="96">
        <f>SUM(H23)</f>
        <v>0</v>
      </c>
      <c r="I22" s="96">
        <f>SUM(I23)</f>
        <v>0</v>
      </c>
    </row>
    <row r="23" spans="1:9" ht="15" customHeight="1">
      <c r="A23" s="98">
        <v>2141</v>
      </c>
      <c r="B23" s="105" t="s">
        <v>303</v>
      </c>
      <c r="C23" s="105">
        <v>4</v>
      </c>
      <c r="D23" s="105">
        <v>1</v>
      </c>
      <c r="E23" s="106" t="s">
        <v>510</v>
      </c>
      <c r="F23" s="112" t="s">
        <v>511</v>
      </c>
      <c r="G23" s="95">
        <f t="shared" si="0"/>
        <v>0</v>
      </c>
      <c r="H23" s="108"/>
      <c r="I23" s="108"/>
    </row>
    <row r="24" spans="1:9" ht="36" customHeight="1">
      <c r="A24" s="98">
        <v>2150</v>
      </c>
      <c r="B24" s="88" t="s">
        <v>303</v>
      </c>
      <c r="C24" s="88">
        <v>5</v>
      </c>
      <c r="D24" s="88">
        <v>0</v>
      </c>
      <c r="E24" s="102" t="s">
        <v>6</v>
      </c>
      <c r="F24" s="103" t="s">
        <v>512</v>
      </c>
      <c r="G24" s="95">
        <f t="shared" si="0"/>
        <v>0</v>
      </c>
      <c r="H24" s="96">
        <f>SUM(H25)</f>
        <v>0</v>
      </c>
      <c r="I24" s="96">
        <f>SUM(I25)</f>
        <v>0</v>
      </c>
    </row>
    <row r="25" spans="1:9" ht="24.75" customHeight="1">
      <c r="A25" s="98">
        <v>2151</v>
      </c>
      <c r="B25" s="105" t="s">
        <v>303</v>
      </c>
      <c r="C25" s="105">
        <v>5</v>
      </c>
      <c r="D25" s="105">
        <v>1</v>
      </c>
      <c r="E25" s="106" t="s">
        <v>513</v>
      </c>
      <c r="F25" s="112" t="s">
        <v>514</v>
      </c>
      <c r="G25" s="95">
        <f t="shared" si="0"/>
        <v>0</v>
      </c>
      <c r="H25" s="108"/>
      <c r="I25" s="108"/>
    </row>
    <row r="26" spans="1:9" ht="34.5" customHeight="1">
      <c r="A26" s="98">
        <v>2160</v>
      </c>
      <c r="B26" s="88" t="s">
        <v>303</v>
      </c>
      <c r="C26" s="88">
        <v>6</v>
      </c>
      <c r="D26" s="88">
        <v>0</v>
      </c>
      <c r="E26" s="102" t="s">
        <v>7</v>
      </c>
      <c r="F26" s="103" t="s">
        <v>515</v>
      </c>
      <c r="G26" s="95">
        <f>SUM(H26:I26)</f>
        <v>493000</v>
      </c>
      <c r="H26" s="96">
        <f>SUM(H27)</f>
        <v>37000</v>
      </c>
      <c r="I26" s="96">
        <f>SUM(I27)</f>
        <v>456000</v>
      </c>
    </row>
    <row r="27" spans="1:9" ht="24.75" customHeight="1">
      <c r="A27" s="98">
        <v>2161</v>
      </c>
      <c r="B27" s="105" t="s">
        <v>303</v>
      </c>
      <c r="C27" s="105">
        <v>6</v>
      </c>
      <c r="D27" s="105">
        <v>1</v>
      </c>
      <c r="E27" s="106" t="s">
        <v>516</v>
      </c>
      <c r="F27" s="107" t="s">
        <v>517</v>
      </c>
      <c r="G27" s="95">
        <f>SUM(H27:I27)</f>
        <v>493000</v>
      </c>
      <c r="H27" s="108">
        <v>37000</v>
      </c>
      <c r="I27" s="108">
        <v>456000</v>
      </c>
    </row>
    <row r="28" spans="1:9" ht="24">
      <c r="A28" s="98">
        <v>2170</v>
      </c>
      <c r="B28" s="88" t="s">
        <v>303</v>
      </c>
      <c r="C28" s="88">
        <v>7</v>
      </c>
      <c r="D28" s="88">
        <v>0</v>
      </c>
      <c r="E28" s="102" t="s">
        <v>8</v>
      </c>
      <c r="F28" s="107"/>
      <c r="G28" s="95">
        <f>SUM(H28:I28)</f>
        <v>0</v>
      </c>
      <c r="H28" s="96">
        <f>SUM(H30)</f>
        <v>0</v>
      </c>
      <c r="I28" s="96">
        <f>SUM(I30)</f>
        <v>0</v>
      </c>
    </row>
    <row r="29" spans="1:9" ht="24">
      <c r="A29" s="98">
        <v>2171</v>
      </c>
      <c r="B29" s="105" t="s">
        <v>303</v>
      </c>
      <c r="C29" s="105">
        <v>7</v>
      </c>
      <c r="D29" s="105">
        <v>1</v>
      </c>
      <c r="E29" s="106" t="s">
        <v>351</v>
      </c>
      <c r="F29" s="107"/>
      <c r="G29" s="95">
        <f t="shared" si="0"/>
        <v>0</v>
      </c>
      <c r="H29" s="108"/>
      <c r="I29" s="108"/>
    </row>
    <row r="30" spans="1:9" ht="38.25" customHeight="1">
      <c r="A30" s="98">
        <v>2180</v>
      </c>
      <c r="B30" s="88" t="s">
        <v>303</v>
      </c>
      <c r="C30" s="88">
        <v>8</v>
      </c>
      <c r="D30" s="88">
        <v>0</v>
      </c>
      <c r="E30" s="102" t="s">
        <v>9</v>
      </c>
      <c r="F30" s="103" t="s">
        <v>518</v>
      </c>
      <c r="G30" s="95">
        <f t="shared" si="0"/>
        <v>0</v>
      </c>
      <c r="H30" s="96">
        <f>SUM(H31)</f>
        <v>0</v>
      </c>
      <c r="I30" s="96">
        <f>SUM(I31)</f>
        <v>0</v>
      </c>
    </row>
    <row r="31" spans="1:9" ht="37.5" customHeight="1">
      <c r="A31" s="98">
        <v>2181</v>
      </c>
      <c r="B31" s="105" t="s">
        <v>303</v>
      </c>
      <c r="C31" s="105">
        <v>8</v>
      </c>
      <c r="D31" s="105">
        <v>1</v>
      </c>
      <c r="E31" s="106" t="s">
        <v>9</v>
      </c>
      <c r="F31" s="112" t="s">
        <v>519</v>
      </c>
      <c r="G31" s="95">
        <f t="shared" si="0"/>
        <v>0</v>
      </c>
      <c r="H31" s="96">
        <f>SUM(H32:H34)</f>
        <v>0</v>
      </c>
      <c r="I31" s="96">
        <f>SUM(I33:I35)</f>
        <v>0</v>
      </c>
    </row>
    <row r="32" spans="1:9" ht="15.75">
      <c r="A32" s="98">
        <v>2182</v>
      </c>
      <c r="B32" s="105" t="s">
        <v>303</v>
      </c>
      <c r="C32" s="105">
        <v>8</v>
      </c>
      <c r="D32" s="105">
        <v>1</v>
      </c>
      <c r="E32" s="106" t="s">
        <v>195</v>
      </c>
      <c r="F32" s="112"/>
      <c r="G32" s="95">
        <f t="shared" si="0"/>
        <v>0</v>
      </c>
      <c r="H32" s="108"/>
      <c r="I32" s="108"/>
    </row>
    <row r="33" spans="1:9" ht="15" customHeight="1">
      <c r="A33" s="98">
        <v>2183</v>
      </c>
      <c r="B33" s="105" t="s">
        <v>303</v>
      </c>
      <c r="C33" s="105">
        <v>8</v>
      </c>
      <c r="D33" s="105">
        <v>1</v>
      </c>
      <c r="E33" s="106" t="s">
        <v>196</v>
      </c>
      <c r="F33" s="112"/>
      <c r="G33" s="95">
        <f t="shared" si="0"/>
        <v>0</v>
      </c>
      <c r="H33" s="108"/>
      <c r="I33" s="108"/>
    </row>
    <row r="34" spans="1:9" ht="24">
      <c r="A34" s="98">
        <v>2184</v>
      </c>
      <c r="B34" s="105" t="s">
        <v>303</v>
      </c>
      <c r="C34" s="105">
        <v>8</v>
      </c>
      <c r="D34" s="105">
        <v>1</v>
      </c>
      <c r="E34" s="106" t="s">
        <v>201</v>
      </c>
      <c r="F34" s="112"/>
      <c r="G34" s="95">
        <f t="shared" si="0"/>
        <v>0</v>
      </c>
      <c r="H34" s="108"/>
      <c r="I34" s="108"/>
    </row>
    <row r="35" spans="1:9" s="101" customFormat="1" ht="14.25" customHeight="1">
      <c r="A35" s="98">
        <v>2200</v>
      </c>
      <c r="B35" s="88" t="s">
        <v>304</v>
      </c>
      <c r="C35" s="88">
        <v>0</v>
      </c>
      <c r="D35" s="88">
        <v>0</v>
      </c>
      <c r="E35" s="99" t="s">
        <v>916</v>
      </c>
      <c r="F35" s="113" t="s">
        <v>520</v>
      </c>
      <c r="G35" s="95">
        <f>SUM(H35:I35)</f>
        <v>0</v>
      </c>
      <c r="H35" s="96">
        <f>SUM(H36+H38+H40+H42+H44)</f>
        <v>0</v>
      </c>
      <c r="I35" s="96">
        <v>0</v>
      </c>
    </row>
    <row r="36" spans="1:9" ht="15.75" customHeight="1">
      <c r="A36" s="98">
        <v>2210</v>
      </c>
      <c r="B36" s="88" t="s">
        <v>304</v>
      </c>
      <c r="C36" s="105">
        <v>1</v>
      </c>
      <c r="D36" s="105">
        <v>0</v>
      </c>
      <c r="E36" s="102" t="s">
        <v>10</v>
      </c>
      <c r="F36" s="114" t="s">
        <v>521</v>
      </c>
      <c r="G36" s="95">
        <f t="shared" si="0"/>
        <v>0</v>
      </c>
      <c r="H36" s="96">
        <f>SUM(H37)</f>
        <v>0</v>
      </c>
      <c r="I36" s="96">
        <f>SUM(I37)</f>
        <v>0</v>
      </c>
    </row>
    <row r="37" spans="1:9" ht="15.75" customHeight="1">
      <c r="A37" s="98">
        <v>2211</v>
      </c>
      <c r="B37" s="105" t="s">
        <v>304</v>
      </c>
      <c r="C37" s="105">
        <v>1</v>
      </c>
      <c r="D37" s="105">
        <v>1</v>
      </c>
      <c r="E37" s="106" t="s">
        <v>522</v>
      </c>
      <c r="F37" s="112" t="s">
        <v>523</v>
      </c>
      <c r="G37" s="95">
        <f t="shared" si="0"/>
        <v>0</v>
      </c>
      <c r="H37" s="108"/>
      <c r="I37" s="108"/>
    </row>
    <row r="38" spans="1:9" ht="15.75" customHeight="1">
      <c r="A38" s="98">
        <v>2220</v>
      </c>
      <c r="B38" s="88" t="s">
        <v>304</v>
      </c>
      <c r="C38" s="88">
        <v>2</v>
      </c>
      <c r="D38" s="88">
        <v>0</v>
      </c>
      <c r="E38" s="102" t="s">
        <v>11</v>
      </c>
      <c r="F38" s="114" t="s">
        <v>524</v>
      </c>
      <c r="G38" s="95">
        <f t="shared" si="0"/>
        <v>0</v>
      </c>
      <c r="H38" s="96">
        <v>0</v>
      </c>
      <c r="I38" s="96" t="s">
        <v>875</v>
      </c>
    </row>
    <row r="39" spans="1:9" ht="15.75" customHeight="1">
      <c r="A39" s="98">
        <v>2221</v>
      </c>
      <c r="B39" s="105" t="s">
        <v>304</v>
      </c>
      <c r="C39" s="105">
        <v>2</v>
      </c>
      <c r="D39" s="105">
        <v>1</v>
      </c>
      <c r="E39" s="106" t="s">
        <v>525</v>
      </c>
      <c r="F39" s="112" t="s">
        <v>526</v>
      </c>
      <c r="G39" s="95">
        <f t="shared" si="0"/>
        <v>0</v>
      </c>
      <c r="H39" s="108">
        <v>0</v>
      </c>
      <c r="I39" s="108"/>
    </row>
    <row r="40" spans="1:9" ht="15.75" customHeight="1">
      <c r="A40" s="98">
        <v>2230</v>
      </c>
      <c r="B40" s="88" t="s">
        <v>304</v>
      </c>
      <c r="C40" s="105">
        <v>3</v>
      </c>
      <c r="D40" s="105">
        <v>0</v>
      </c>
      <c r="E40" s="102" t="s">
        <v>12</v>
      </c>
      <c r="F40" s="114" t="s">
        <v>527</v>
      </c>
      <c r="G40" s="95">
        <f t="shared" si="0"/>
        <v>0</v>
      </c>
      <c r="H40" s="96">
        <f>SUM(H41)</f>
        <v>0</v>
      </c>
      <c r="I40" s="96">
        <f>SUM(I41)</f>
        <v>0</v>
      </c>
    </row>
    <row r="41" spans="1:9" ht="13.5" customHeight="1">
      <c r="A41" s="98">
        <v>2231</v>
      </c>
      <c r="B41" s="105" t="s">
        <v>304</v>
      </c>
      <c r="C41" s="105">
        <v>3</v>
      </c>
      <c r="D41" s="105">
        <v>1</v>
      </c>
      <c r="E41" s="106" t="s">
        <v>528</v>
      </c>
      <c r="F41" s="112" t="s">
        <v>529</v>
      </c>
      <c r="G41" s="95">
        <f t="shared" si="0"/>
        <v>0</v>
      </c>
      <c r="H41" s="108"/>
      <c r="I41" s="108"/>
    </row>
    <row r="42" spans="1:9" ht="36.75" customHeight="1">
      <c r="A42" s="98">
        <v>2240</v>
      </c>
      <c r="B42" s="88" t="s">
        <v>304</v>
      </c>
      <c r="C42" s="88">
        <v>4</v>
      </c>
      <c r="D42" s="88">
        <v>0</v>
      </c>
      <c r="E42" s="102" t="s">
        <v>13</v>
      </c>
      <c r="F42" s="103" t="s">
        <v>530</v>
      </c>
      <c r="G42" s="95">
        <f t="shared" si="0"/>
        <v>0</v>
      </c>
      <c r="H42" s="96">
        <f>SUM(H43)</f>
        <v>0</v>
      </c>
      <c r="I42" s="96">
        <f>SUM(I43)</f>
        <v>0</v>
      </c>
    </row>
    <row r="43" spans="1:9" ht="36">
      <c r="A43" s="98">
        <v>2241</v>
      </c>
      <c r="B43" s="105" t="s">
        <v>304</v>
      </c>
      <c r="C43" s="105">
        <v>4</v>
      </c>
      <c r="D43" s="105">
        <v>1</v>
      </c>
      <c r="E43" s="106" t="s">
        <v>13</v>
      </c>
      <c r="F43" s="112" t="s">
        <v>530</v>
      </c>
      <c r="G43" s="95">
        <f t="shared" si="0"/>
        <v>0</v>
      </c>
      <c r="H43" s="108"/>
      <c r="I43" s="108"/>
    </row>
    <row r="44" spans="1:9" ht="25.5" customHeight="1">
      <c r="A44" s="98">
        <v>2250</v>
      </c>
      <c r="B44" s="88" t="s">
        <v>304</v>
      </c>
      <c r="C44" s="88">
        <v>5</v>
      </c>
      <c r="D44" s="88">
        <v>0</v>
      </c>
      <c r="E44" s="102" t="s">
        <v>14</v>
      </c>
      <c r="F44" s="103" t="s">
        <v>532</v>
      </c>
      <c r="G44" s="95">
        <f t="shared" si="0"/>
        <v>0</v>
      </c>
      <c r="H44" s="96">
        <f>SUM(H45)</f>
        <v>0</v>
      </c>
      <c r="I44" s="96">
        <f>SUM(I46)</f>
        <v>0</v>
      </c>
    </row>
    <row r="45" spans="1:9" ht="15.75" customHeight="1">
      <c r="A45" s="98">
        <v>2251</v>
      </c>
      <c r="B45" s="105" t="s">
        <v>304</v>
      </c>
      <c r="C45" s="105">
        <v>5</v>
      </c>
      <c r="D45" s="105">
        <v>1</v>
      </c>
      <c r="E45" s="106" t="s">
        <v>531</v>
      </c>
      <c r="F45" s="112" t="s">
        <v>533</v>
      </c>
      <c r="G45" s="95">
        <f t="shared" si="0"/>
        <v>0</v>
      </c>
      <c r="H45" s="108">
        <v>0</v>
      </c>
      <c r="I45" s="108"/>
    </row>
    <row r="46" spans="1:9" s="101" customFormat="1" ht="36.75" customHeight="1">
      <c r="A46" s="98">
        <v>2300</v>
      </c>
      <c r="B46" s="88" t="s">
        <v>305</v>
      </c>
      <c r="C46" s="88">
        <v>0</v>
      </c>
      <c r="D46" s="88">
        <v>0</v>
      </c>
      <c r="E46" s="99" t="s">
        <v>917</v>
      </c>
      <c r="F46" s="113" t="s">
        <v>534</v>
      </c>
      <c r="G46" s="95">
        <f t="shared" si="0"/>
        <v>11000</v>
      </c>
      <c r="H46" s="96">
        <f>SUM(H47+H51+H53+H56+H58+H60+H62)</f>
        <v>11000</v>
      </c>
      <c r="I46" s="96">
        <f>SUM(I47+I51+I53+I56+I58+I60+I62)</f>
        <v>0</v>
      </c>
    </row>
    <row r="47" spans="1:9" ht="24.75" customHeight="1">
      <c r="A47" s="98">
        <v>2310</v>
      </c>
      <c r="B47" s="88" t="s">
        <v>305</v>
      </c>
      <c r="C47" s="88">
        <v>1</v>
      </c>
      <c r="D47" s="88">
        <v>0</v>
      </c>
      <c r="E47" s="102" t="s">
        <v>15</v>
      </c>
      <c r="F47" s="103" t="s">
        <v>536</v>
      </c>
      <c r="G47" s="95">
        <f t="shared" si="0"/>
        <v>0</v>
      </c>
      <c r="H47" s="96">
        <f>SUM(H48:H50)</f>
        <v>0</v>
      </c>
      <c r="I47" s="96">
        <f>SUM(I48:I50)</f>
        <v>0</v>
      </c>
    </row>
    <row r="48" spans="1:9" ht="15" customHeight="1">
      <c r="A48" s="98">
        <v>2311</v>
      </c>
      <c r="B48" s="105" t="s">
        <v>305</v>
      </c>
      <c r="C48" s="105">
        <v>1</v>
      </c>
      <c r="D48" s="105">
        <v>1</v>
      </c>
      <c r="E48" s="106" t="s">
        <v>535</v>
      </c>
      <c r="F48" s="112" t="s">
        <v>537</v>
      </c>
      <c r="G48" s="95">
        <f t="shared" si="0"/>
        <v>0</v>
      </c>
      <c r="H48" s="108"/>
      <c r="I48" s="108"/>
    </row>
    <row r="49" spans="1:9" ht="15" customHeight="1">
      <c r="A49" s="98">
        <v>2312</v>
      </c>
      <c r="B49" s="105" t="s">
        <v>305</v>
      </c>
      <c r="C49" s="105">
        <v>1</v>
      </c>
      <c r="D49" s="105">
        <v>2</v>
      </c>
      <c r="E49" s="106" t="s">
        <v>99</v>
      </c>
      <c r="F49" s="112"/>
      <c r="G49" s="95">
        <f t="shared" si="0"/>
        <v>0</v>
      </c>
      <c r="H49" s="108"/>
      <c r="I49" s="108"/>
    </row>
    <row r="50" spans="1:9" ht="15" customHeight="1">
      <c r="A50" s="98">
        <v>2313</v>
      </c>
      <c r="B50" s="105" t="s">
        <v>305</v>
      </c>
      <c r="C50" s="105">
        <v>1</v>
      </c>
      <c r="D50" s="105">
        <v>3</v>
      </c>
      <c r="E50" s="106" t="s">
        <v>100</v>
      </c>
      <c r="F50" s="112"/>
      <c r="G50" s="95">
        <f t="shared" si="0"/>
        <v>0</v>
      </c>
      <c r="H50" s="108"/>
      <c r="I50" s="108"/>
    </row>
    <row r="51" spans="1:9" ht="15" customHeight="1">
      <c r="A51" s="98">
        <v>2320</v>
      </c>
      <c r="B51" s="88" t="s">
        <v>305</v>
      </c>
      <c r="C51" s="88">
        <v>2</v>
      </c>
      <c r="D51" s="88">
        <v>0</v>
      </c>
      <c r="E51" s="102" t="s">
        <v>16</v>
      </c>
      <c r="F51" s="103" t="s">
        <v>538</v>
      </c>
      <c r="G51" s="95">
        <f t="shared" si="0"/>
        <v>10000</v>
      </c>
      <c r="H51" s="96">
        <f>SUM(H52)</f>
        <v>10000</v>
      </c>
      <c r="I51" s="96">
        <f>SUM(I52)</f>
        <v>0</v>
      </c>
    </row>
    <row r="52" spans="1:9" ht="15" customHeight="1">
      <c r="A52" s="98">
        <v>2321</v>
      </c>
      <c r="B52" s="105" t="s">
        <v>305</v>
      </c>
      <c r="C52" s="105">
        <v>2</v>
      </c>
      <c r="D52" s="105">
        <v>1</v>
      </c>
      <c r="E52" s="106" t="s">
        <v>101</v>
      </c>
      <c r="F52" s="112" t="s">
        <v>539</v>
      </c>
      <c r="G52" s="95">
        <f t="shared" si="0"/>
        <v>10000</v>
      </c>
      <c r="H52" s="108">
        <v>10000</v>
      </c>
      <c r="I52" s="108"/>
    </row>
    <row r="53" spans="1:9" ht="28.5">
      <c r="A53" s="98">
        <v>2330</v>
      </c>
      <c r="B53" s="88" t="s">
        <v>305</v>
      </c>
      <c r="C53" s="88">
        <v>3</v>
      </c>
      <c r="D53" s="88">
        <v>0</v>
      </c>
      <c r="E53" s="102" t="s">
        <v>17</v>
      </c>
      <c r="F53" s="103" t="s">
        <v>540</v>
      </c>
      <c r="G53" s="95">
        <f t="shared" si="0"/>
        <v>1000</v>
      </c>
      <c r="H53" s="96">
        <f>SUM(H54:H55)</f>
        <v>1000</v>
      </c>
      <c r="I53" s="96">
        <f>SUM(I54:I55)</f>
        <v>0</v>
      </c>
    </row>
    <row r="54" spans="1:9" ht="15.75">
      <c r="A54" s="98">
        <v>2331</v>
      </c>
      <c r="B54" s="105" t="s">
        <v>305</v>
      </c>
      <c r="C54" s="105">
        <v>3</v>
      </c>
      <c r="D54" s="105">
        <v>1</v>
      </c>
      <c r="E54" s="106" t="s">
        <v>541</v>
      </c>
      <c r="F54" s="112" t="s">
        <v>542</v>
      </c>
      <c r="G54" s="95">
        <f t="shared" si="0"/>
        <v>1000</v>
      </c>
      <c r="H54" s="108">
        <v>1000</v>
      </c>
      <c r="I54" s="108"/>
    </row>
    <row r="55" spans="1:9" ht="15.75">
      <c r="A55" s="98">
        <v>2332</v>
      </c>
      <c r="B55" s="105" t="s">
        <v>305</v>
      </c>
      <c r="C55" s="105">
        <v>3</v>
      </c>
      <c r="D55" s="105">
        <v>2</v>
      </c>
      <c r="E55" s="106" t="s">
        <v>102</v>
      </c>
      <c r="F55" s="112"/>
      <c r="G55" s="95">
        <f t="shared" si="0"/>
        <v>0</v>
      </c>
      <c r="H55" s="108"/>
      <c r="I55" s="108"/>
    </row>
    <row r="56" spans="1:9" ht="15.75">
      <c r="A56" s="98">
        <v>2340</v>
      </c>
      <c r="B56" s="88" t="s">
        <v>305</v>
      </c>
      <c r="C56" s="88">
        <v>4</v>
      </c>
      <c r="D56" s="88">
        <v>0</v>
      </c>
      <c r="E56" s="102" t="s">
        <v>18</v>
      </c>
      <c r="F56" s="112"/>
      <c r="G56" s="95">
        <f t="shared" si="0"/>
        <v>0</v>
      </c>
      <c r="H56" s="96">
        <f>SUM(H57)</f>
        <v>0</v>
      </c>
      <c r="I56" s="96">
        <f>SUM(I57)</f>
        <v>0</v>
      </c>
    </row>
    <row r="57" spans="1:9" ht="15.75">
      <c r="A57" s="98">
        <v>2341</v>
      </c>
      <c r="B57" s="105" t="s">
        <v>305</v>
      </c>
      <c r="C57" s="105">
        <v>4</v>
      </c>
      <c r="D57" s="105">
        <v>1</v>
      </c>
      <c r="E57" s="106" t="s">
        <v>103</v>
      </c>
      <c r="F57" s="112"/>
      <c r="G57" s="95">
        <f t="shared" si="0"/>
        <v>0</v>
      </c>
      <c r="H57" s="108"/>
      <c r="I57" s="108"/>
    </row>
    <row r="58" spans="1:9" ht="15.75">
      <c r="A58" s="98">
        <v>2350</v>
      </c>
      <c r="B58" s="88" t="s">
        <v>305</v>
      </c>
      <c r="C58" s="88">
        <v>5</v>
      </c>
      <c r="D58" s="88">
        <v>0</v>
      </c>
      <c r="E58" s="102" t="s">
        <v>19</v>
      </c>
      <c r="F58" s="103" t="s">
        <v>543</v>
      </c>
      <c r="G58" s="95">
        <f t="shared" si="0"/>
        <v>0</v>
      </c>
      <c r="H58" s="96">
        <f>SUM(H59)</f>
        <v>0</v>
      </c>
      <c r="I58" s="96">
        <f>SUM(I59)</f>
        <v>0</v>
      </c>
    </row>
    <row r="59" spans="1:9" ht="15.75">
      <c r="A59" s="98">
        <v>2351</v>
      </c>
      <c r="B59" s="105" t="s">
        <v>305</v>
      </c>
      <c r="C59" s="105">
        <v>5</v>
      </c>
      <c r="D59" s="105">
        <v>1</v>
      </c>
      <c r="E59" s="106" t="s">
        <v>544</v>
      </c>
      <c r="F59" s="112" t="s">
        <v>543</v>
      </c>
      <c r="G59" s="95">
        <f t="shared" si="0"/>
        <v>0</v>
      </c>
      <c r="H59" s="108"/>
      <c r="I59" s="108"/>
    </row>
    <row r="60" spans="1:9" ht="36" customHeight="1">
      <c r="A60" s="98">
        <v>2360</v>
      </c>
      <c r="B60" s="88" t="s">
        <v>305</v>
      </c>
      <c r="C60" s="88">
        <v>6</v>
      </c>
      <c r="D60" s="88">
        <v>0</v>
      </c>
      <c r="E60" s="102" t="s">
        <v>22</v>
      </c>
      <c r="F60" s="103" t="s">
        <v>545</v>
      </c>
      <c r="G60" s="95">
        <f t="shared" si="0"/>
        <v>0</v>
      </c>
      <c r="H60" s="96">
        <f>SUM(H61)</f>
        <v>0</v>
      </c>
      <c r="I60" s="96">
        <f>SUM(I61)</f>
        <v>0</v>
      </c>
    </row>
    <row r="61" spans="1:9" ht="25.5" customHeight="1">
      <c r="A61" s="98">
        <v>2361</v>
      </c>
      <c r="B61" s="105" t="s">
        <v>305</v>
      </c>
      <c r="C61" s="105">
        <v>6</v>
      </c>
      <c r="D61" s="105">
        <v>1</v>
      </c>
      <c r="E61" s="106" t="s">
        <v>219</v>
      </c>
      <c r="F61" s="112" t="s">
        <v>546</v>
      </c>
      <c r="G61" s="95">
        <f t="shared" si="0"/>
        <v>0</v>
      </c>
      <c r="H61" s="108"/>
      <c r="I61" s="108"/>
    </row>
    <row r="62" spans="1:9" ht="27.75" customHeight="1">
      <c r="A62" s="98">
        <v>2370</v>
      </c>
      <c r="B62" s="88" t="s">
        <v>305</v>
      </c>
      <c r="C62" s="88">
        <v>7</v>
      </c>
      <c r="D62" s="88">
        <v>0</v>
      </c>
      <c r="E62" s="102" t="s">
        <v>23</v>
      </c>
      <c r="F62" s="103" t="s">
        <v>547</v>
      </c>
      <c r="G62" s="95">
        <f t="shared" si="0"/>
        <v>0</v>
      </c>
      <c r="H62" s="96">
        <f>SUM(H63)</f>
        <v>0</v>
      </c>
      <c r="I62" s="96">
        <f>SUM(I63)</f>
        <v>0</v>
      </c>
    </row>
    <row r="63" spans="1:9" ht="26.25" customHeight="1">
      <c r="A63" s="98">
        <v>2371</v>
      </c>
      <c r="B63" s="105" t="s">
        <v>305</v>
      </c>
      <c r="C63" s="105">
        <v>7</v>
      </c>
      <c r="D63" s="105">
        <v>1</v>
      </c>
      <c r="E63" s="106" t="s">
        <v>220</v>
      </c>
      <c r="F63" s="112" t="s">
        <v>548</v>
      </c>
      <c r="G63" s="95">
        <f t="shared" si="0"/>
        <v>0</v>
      </c>
      <c r="H63" s="108"/>
      <c r="I63" s="108"/>
    </row>
    <row r="64" spans="1:9" s="101" customFormat="1" ht="25.5" customHeight="1">
      <c r="A64" s="98">
        <v>2400</v>
      </c>
      <c r="B64" s="88" t="s">
        <v>312</v>
      </c>
      <c r="C64" s="88">
        <v>0</v>
      </c>
      <c r="D64" s="88">
        <v>0</v>
      </c>
      <c r="E64" s="99" t="s">
        <v>918</v>
      </c>
      <c r="F64" s="113" t="s">
        <v>549</v>
      </c>
      <c r="G64" s="95">
        <f t="shared" si="0"/>
        <v>-885525</v>
      </c>
      <c r="H64" s="96">
        <f>SUM(H65+H68+H73+H80+H84+H90+H92+H97+H105)</f>
        <v>2000</v>
      </c>
      <c r="I64" s="96">
        <f>SUM(I65+I68+I73+I80+I84+I90+I92+I97+I105)</f>
        <v>-887525</v>
      </c>
    </row>
    <row r="65" spans="1:9" ht="38.25" customHeight="1">
      <c r="A65" s="98">
        <v>2410</v>
      </c>
      <c r="B65" s="88" t="s">
        <v>312</v>
      </c>
      <c r="C65" s="88">
        <v>1</v>
      </c>
      <c r="D65" s="88">
        <v>0</v>
      </c>
      <c r="E65" s="102" t="s">
        <v>24</v>
      </c>
      <c r="F65" s="103" t="s">
        <v>551</v>
      </c>
      <c r="G65" s="95">
        <f t="shared" si="0"/>
        <v>0</v>
      </c>
      <c r="H65" s="96">
        <f>SUM(H66:H67)</f>
        <v>0</v>
      </c>
      <c r="I65" s="96">
        <f>SUM(I66:I67)</f>
        <v>0</v>
      </c>
    </row>
    <row r="66" spans="1:9" ht="25.5" customHeight="1">
      <c r="A66" s="98">
        <v>2411</v>
      </c>
      <c r="B66" s="105" t="s">
        <v>312</v>
      </c>
      <c r="C66" s="105">
        <v>1</v>
      </c>
      <c r="D66" s="105">
        <v>1</v>
      </c>
      <c r="E66" s="106" t="s">
        <v>552</v>
      </c>
      <c r="F66" s="107" t="s">
        <v>553</v>
      </c>
      <c r="G66" s="95">
        <f t="shared" si="0"/>
        <v>0</v>
      </c>
      <c r="H66" s="108"/>
      <c r="I66" s="108"/>
    </row>
    <row r="67" spans="1:9" ht="28.5">
      <c r="A67" s="98">
        <v>2412</v>
      </c>
      <c r="B67" s="105" t="s">
        <v>312</v>
      </c>
      <c r="C67" s="105">
        <v>1</v>
      </c>
      <c r="D67" s="105">
        <v>2</v>
      </c>
      <c r="E67" s="106" t="s">
        <v>554</v>
      </c>
      <c r="F67" s="112" t="s">
        <v>555</v>
      </c>
      <c r="G67" s="95">
        <f t="shared" si="0"/>
        <v>0</v>
      </c>
      <c r="H67" s="108"/>
      <c r="I67" s="108"/>
    </row>
    <row r="68" spans="1:9" ht="39.75" customHeight="1">
      <c r="A68" s="98">
        <v>2420</v>
      </c>
      <c r="B68" s="88" t="s">
        <v>312</v>
      </c>
      <c r="C68" s="88">
        <v>2</v>
      </c>
      <c r="D68" s="88">
        <v>0</v>
      </c>
      <c r="E68" s="102" t="s">
        <v>25</v>
      </c>
      <c r="F68" s="103" t="s">
        <v>556</v>
      </c>
      <c r="G68" s="95">
        <f t="shared" si="0"/>
        <v>93000</v>
      </c>
      <c r="H68" s="96">
        <f>SUM(H69:H72)</f>
        <v>2000</v>
      </c>
      <c r="I68" s="96">
        <f>I72</f>
        <v>91000</v>
      </c>
    </row>
    <row r="69" spans="1:9" ht="15.75" customHeight="1">
      <c r="A69" s="98">
        <v>2421</v>
      </c>
      <c r="B69" s="105" t="s">
        <v>312</v>
      </c>
      <c r="C69" s="105">
        <v>2</v>
      </c>
      <c r="D69" s="105">
        <v>1</v>
      </c>
      <c r="E69" s="106" t="s">
        <v>557</v>
      </c>
      <c r="F69" s="112" t="s">
        <v>558</v>
      </c>
      <c r="G69" s="95">
        <f t="shared" si="0"/>
        <v>2000</v>
      </c>
      <c r="H69" s="108">
        <v>2000</v>
      </c>
      <c r="I69" s="108"/>
    </row>
    <row r="70" spans="1:9" ht="15.75" customHeight="1">
      <c r="A70" s="98">
        <v>2422</v>
      </c>
      <c r="B70" s="105" t="s">
        <v>312</v>
      </c>
      <c r="C70" s="105">
        <v>2</v>
      </c>
      <c r="D70" s="105">
        <v>2</v>
      </c>
      <c r="E70" s="106" t="s">
        <v>559</v>
      </c>
      <c r="F70" s="112" t="s">
        <v>560</v>
      </c>
      <c r="G70" s="95">
        <f t="shared" si="0"/>
        <v>0</v>
      </c>
      <c r="H70" s="108"/>
      <c r="I70" s="108"/>
    </row>
    <row r="71" spans="1:9" ht="15.75" customHeight="1">
      <c r="A71" s="98">
        <v>2423</v>
      </c>
      <c r="B71" s="105" t="s">
        <v>312</v>
      </c>
      <c r="C71" s="105">
        <v>2</v>
      </c>
      <c r="D71" s="105">
        <v>3</v>
      </c>
      <c r="E71" s="106" t="s">
        <v>561</v>
      </c>
      <c r="F71" s="112" t="s">
        <v>562</v>
      </c>
      <c r="G71" s="95">
        <f t="shared" si="0"/>
        <v>0</v>
      </c>
      <c r="H71" s="108"/>
      <c r="I71" s="108"/>
    </row>
    <row r="72" spans="1:9" ht="15.75" customHeight="1">
      <c r="A72" s="98">
        <v>2424</v>
      </c>
      <c r="B72" s="105" t="s">
        <v>312</v>
      </c>
      <c r="C72" s="105">
        <v>2</v>
      </c>
      <c r="D72" s="105">
        <v>4</v>
      </c>
      <c r="E72" s="106" t="s">
        <v>313</v>
      </c>
      <c r="F72" s="112"/>
      <c r="G72" s="95">
        <f t="shared" si="0"/>
        <v>91000</v>
      </c>
      <c r="H72" s="108">
        <v>0</v>
      </c>
      <c r="I72" s="108">
        <v>91000</v>
      </c>
    </row>
    <row r="73" spans="1:9" ht="15.75" customHeight="1">
      <c r="A73" s="98">
        <v>2430</v>
      </c>
      <c r="B73" s="88" t="s">
        <v>312</v>
      </c>
      <c r="C73" s="88">
        <v>3</v>
      </c>
      <c r="D73" s="88">
        <v>0</v>
      </c>
      <c r="E73" s="102" t="s">
        <v>26</v>
      </c>
      <c r="F73" s="103" t="s">
        <v>563</v>
      </c>
      <c r="G73" s="95">
        <f aca="true" t="shared" si="1" ref="G73:G136">SUM(H73:I73)</f>
        <v>0</v>
      </c>
      <c r="H73" s="96">
        <f>SUM(H74:H79)</f>
        <v>0</v>
      </c>
      <c r="I73" s="96">
        <f>SUM(I74:I79)</f>
        <v>0</v>
      </c>
    </row>
    <row r="74" spans="1:9" ht="15.75" customHeight="1">
      <c r="A74" s="98">
        <v>2431</v>
      </c>
      <c r="B74" s="105" t="s">
        <v>312</v>
      </c>
      <c r="C74" s="105">
        <v>3</v>
      </c>
      <c r="D74" s="105">
        <v>1</v>
      </c>
      <c r="E74" s="106" t="s">
        <v>564</v>
      </c>
      <c r="F74" s="112" t="s">
        <v>565</v>
      </c>
      <c r="G74" s="95">
        <f t="shared" si="1"/>
        <v>0</v>
      </c>
      <c r="H74" s="108"/>
      <c r="I74" s="108"/>
    </row>
    <row r="75" spans="1:9" ht="15.75" customHeight="1">
      <c r="A75" s="98">
        <v>2432</v>
      </c>
      <c r="B75" s="105" t="s">
        <v>312</v>
      </c>
      <c r="C75" s="105">
        <v>3</v>
      </c>
      <c r="D75" s="105">
        <v>2</v>
      </c>
      <c r="E75" s="106" t="s">
        <v>566</v>
      </c>
      <c r="F75" s="112" t="s">
        <v>567</v>
      </c>
      <c r="G75" s="95">
        <f t="shared" si="1"/>
        <v>0</v>
      </c>
      <c r="H75" s="108"/>
      <c r="I75" s="108"/>
    </row>
    <row r="76" spans="1:9" ht="15.75" customHeight="1">
      <c r="A76" s="98">
        <v>2433</v>
      </c>
      <c r="B76" s="105" t="s">
        <v>312</v>
      </c>
      <c r="C76" s="105">
        <v>3</v>
      </c>
      <c r="D76" s="105">
        <v>3</v>
      </c>
      <c r="E76" s="106" t="s">
        <v>568</v>
      </c>
      <c r="F76" s="112" t="s">
        <v>569</v>
      </c>
      <c r="G76" s="95">
        <f t="shared" si="1"/>
        <v>0</v>
      </c>
      <c r="H76" s="108"/>
      <c r="I76" s="108"/>
    </row>
    <row r="77" spans="1:9" ht="15.75" customHeight="1">
      <c r="A77" s="98">
        <v>2434</v>
      </c>
      <c r="B77" s="105" t="s">
        <v>312</v>
      </c>
      <c r="C77" s="105">
        <v>3</v>
      </c>
      <c r="D77" s="105">
        <v>4</v>
      </c>
      <c r="E77" s="106" t="s">
        <v>570</v>
      </c>
      <c r="F77" s="112" t="s">
        <v>571</v>
      </c>
      <c r="G77" s="95">
        <f t="shared" si="1"/>
        <v>0</v>
      </c>
      <c r="H77" s="108"/>
      <c r="I77" s="108"/>
    </row>
    <row r="78" spans="1:9" ht="15.75" customHeight="1">
      <c r="A78" s="98">
        <v>2435</v>
      </c>
      <c r="B78" s="105" t="s">
        <v>312</v>
      </c>
      <c r="C78" s="105">
        <v>3</v>
      </c>
      <c r="D78" s="105">
        <v>5</v>
      </c>
      <c r="E78" s="106" t="s">
        <v>572</v>
      </c>
      <c r="F78" s="112" t="s">
        <v>573</v>
      </c>
      <c r="G78" s="95">
        <f t="shared" si="1"/>
        <v>0</v>
      </c>
      <c r="H78" s="108"/>
      <c r="I78" s="108"/>
    </row>
    <row r="79" spans="1:9" ht="15.75" customHeight="1">
      <c r="A79" s="98">
        <v>2436</v>
      </c>
      <c r="B79" s="105" t="s">
        <v>312</v>
      </c>
      <c r="C79" s="105">
        <v>3</v>
      </c>
      <c r="D79" s="105">
        <v>6</v>
      </c>
      <c r="E79" s="106" t="s">
        <v>574</v>
      </c>
      <c r="F79" s="112" t="s">
        <v>575</v>
      </c>
      <c r="G79" s="95">
        <f t="shared" si="1"/>
        <v>0</v>
      </c>
      <c r="H79" s="108"/>
      <c r="I79" s="108"/>
    </row>
    <row r="80" spans="1:9" ht="26.25" customHeight="1">
      <c r="A80" s="98">
        <v>2440</v>
      </c>
      <c r="B80" s="88" t="s">
        <v>312</v>
      </c>
      <c r="C80" s="88">
        <v>4</v>
      </c>
      <c r="D80" s="88">
        <v>0</v>
      </c>
      <c r="E80" s="102" t="s">
        <v>27</v>
      </c>
      <c r="F80" s="103" t="s">
        <v>576</v>
      </c>
      <c r="G80" s="95">
        <f t="shared" si="1"/>
        <v>0</v>
      </c>
      <c r="H80" s="96">
        <f>SUM(H81:H83)</f>
        <v>0</v>
      </c>
      <c r="I80" s="96">
        <f>SUM(I81:I83)</f>
        <v>0</v>
      </c>
    </row>
    <row r="81" spans="1:9" ht="24.75" customHeight="1">
      <c r="A81" s="98">
        <v>2441</v>
      </c>
      <c r="B81" s="105" t="s">
        <v>312</v>
      </c>
      <c r="C81" s="105">
        <v>4</v>
      </c>
      <c r="D81" s="105">
        <v>1</v>
      </c>
      <c r="E81" s="106" t="s">
        <v>577</v>
      </c>
      <c r="F81" s="112" t="s">
        <v>578</v>
      </c>
      <c r="G81" s="95">
        <f t="shared" si="1"/>
        <v>0</v>
      </c>
      <c r="H81" s="108"/>
      <c r="I81" s="108"/>
    </row>
    <row r="82" spans="1:9" ht="15" customHeight="1">
      <c r="A82" s="98">
        <v>2442</v>
      </c>
      <c r="B82" s="105" t="s">
        <v>312</v>
      </c>
      <c r="C82" s="105">
        <v>4</v>
      </c>
      <c r="D82" s="105">
        <v>2</v>
      </c>
      <c r="E82" s="106" t="s">
        <v>579</v>
      </c>
      <c r="F82" s="112" t="s">
        <v>580</v>
      </c>
      <c r="G82" s="95">
        <f t="shared" si="1"/>
        <v>0</v>
      </c>
      <c r="H82" s="108"/>
      <c r="I82" s="108"/>
    </row>
    <row r="83" spans="1:9" ht="15" customHeight="1">
      <c r="A83" s="98">
        <v>2443</v>
      </c>
      <c r="B83" s="105" t="s">
        <v>312</v>
      </c>
      <c r="C83" s="105">
        <v>4</v>
      </c>
      <c r="D83" s="105">
        <v>3</v>
      </c>
      <c r="E83" s="106" t="s">
        <v>581</v>
      </c>
      <c r="F83" s="112" t="s">
        <v>582</v>
      </c>
      <c r="G83" s="95">
        <f t="shared" si="1"/>
        <v>0</v>
      </c>
      <c r="H83" s="108"/>
      <c r="I83" s="108"/>
    </row>
    <row r="84" spans="1:9" ht="15" customHeight="1">
      <c r="A84" s="98">
        <v>2450</v>
      </c>
      <c r="B84" s="88" t="s">
        <v>312</v>
      </c>
      <c r="C84" s="88">
        <v>5</v>
      </c>
      <c r="D84" s="88">
        <v>0</v>
      </c>
      <c r="E84" s="102" t="s">
        <v>28</v>
      </c>
      <c r="F84" s="114" t="s">
        <v>583</v>
      </c>
      <c r="G84" s="95">
        <f t="shared" si="1"/>
        <v>1342000</v>
      </c>
      <c r="H84" s="96">
        <f>SUM(H85:H89)</f>
        <v>0</v>
      </c>
      <c r="I84" s="96">
        <f>SUM(I85:I89)</f>
        <v>1342000</v>
      </c>
    </row>
    <row r="85" spans="1:9" ht="15" customHeight="1">
      <c r="A85" s="98">
        <v>2451</v>
      </c>
      <c r="B85" s="105" t="s">
        <v>312</v>
      </c>
      <c r="C85" s="105">
        <v>5</v>
      </c>
      <c r="D85" s="105">
        <v>1</v>
      </c>
      <c r="E85" s="106" t="s">
        <v>584</v>
      </c>
      <c r="F85" s="112" t="s">
        <v>585</v>
      </c>
      <c r="G85" s="95">
        <f t="shared" si="1"/>
        <v>993500</v>
      </c>
      <c r="H85" s="108">
        <v>0</v>
      </c>
      <c r="I85" s="108">
        <v>993500</v>
      </c>
    </row>
    <row r="86" spans="1:9" ht="15" customHeight="1">
      <c r="A86" s="98">
        <v>2452</v>
      </c>
      <c r="B86" s="105" t="s">
        <v>312</v>
      </c>
      <c r="C86" s="105">
        <v>5</v>
      </c>
      <c r="D86" s="105">
        <v>2</v>
      </c>
      <c r="E86" s="106" t="s">
        <v>586</v>
      </c>
      <c r="F86" s="112" t="s">
        <v>587</v>
      </c>
      <c r="G86" s="95">
        <f t="shared" si="1"/>
        <v>0</v>
      </c>
      <c r="H86" s="108"/>
      <c r="I86" s="108"/>
    </row>
    <row r="87" spans="1:9" ht="15" customHeight="1">
      <c r="A87" s="98">
        <v>2453</v>
      </c>
      <c r="B87" s="105" t="s">
        <v>312</v>
      </c>
      <c r="C87" s="105">
        <v>5</v>
      </c>
      <c r="D87" s="105">
        <v>3</v>
      </c>
      <c r="E87" s="106" t="s">
        <v>588</v>
      </c>
      <c r="F87" s="112" t="s">
        <v>589</v>
      </c>
      <c r="G87" s="95">
        <f t="shared" si="1"/>
        <v>0</v>
      </c>
      <c r="H87" s="108"/>
      <c r="I87" s="108"/>
    </row>
    <row r="88" spans="1:9" ht="15" customHeight="1">
      <c r="A88" s="98">
        <v>2454</v>
      </c>
      <c r="B88" s="105" t="s">
        <v>312</v>
      </c>
      <c r="C88" s="105">
        <v>5</v>
      </c>
      <c r="D88" s="105">
        <v>4</v>
      </c>
      <c r="E88" s="106" t="s">
        <v>590</v>
      </c>
      <c r="F88" s="112" t="s">
        <v>591</v>
      </c>
      <c r="G88" s="95">
        <f t="shared" si="1"/>
        <v>0</v>
      </c>
      <c r="H88" s="108"/>
      <c r="I88" s="108"/>
    </row>
    <row r="89" spans="1:9" ht="15" customHeight="1">
      <c r="A89" s="98">
        <v>2455</v>
      </c>
      <c r="B89" s="105" t="s">
        <v>312</v>
      </c>
      <c r="C89" s="105">
        <v>5</v>
      </c>
      <c r="D89" s="105">
        <v>5</v>
      </c>
      <c r="E89" s="106" t="s">
        <v>592</v>
      </c>
      <c r="F89" s="112" t="s">
        <v>593</v>
      </c>
      <c r="G89" s="95">
        <f t="shared" si="1"/>
        <v>348500</v>
      </c>
      <c r="H89" s="108"/>
      <c r="I89" s="108">
        <v>348500</v>
      </c>
    </row>
    <row r="90" spans="1:9" ht="15" customHeight="1">
      <c r="A90" s="98">
        <v>2460</v>
      </c>
      <c r="B90" s="88" t="s">
        <v>312</v>
      </c>
      <c r="C90" s="88">
        <v>6</v>
      </c>
      <c r="D90" s="88">
        <v>0</v>
      </c>
      <c r="E90" s="102" t="s">
        <v>29</v>
      </c>
      <c r="F90" s="103" t="s">
        <v>594</v>
      </c>
      <c r="G90" s="95">
        <f t="shared" si="1"/>
        <v>0</v>
      </c>
      <c r="H90" s="96">
        <f>SUM(H91)</f>
        <v>0</v>
      </c>
      <c r="I90" s="96">
        <f>SUM(I91)</f>
        <v>0</v>
      </c>
    </row>
    <row r="91" spans="1:9" ht="15" customHeight="1">
      <c r="A91" s="98">
        <v>2461</v>
      </c>
      <c r="B91" s="105" t="s">
        <v>312</v>
      </c>
      <c r="C91" s="105">
        <v>6</v>
      </c>
      <c r="D91" s="105">
        <v>1</v>
      </c>
      <c r="E91" s="106" t="s">
        <v>595</v>
      </c>
      <c r="F91" s="112" t="s">
        <v>594</v>
      </c>
      <c r="G91" s="95">
        <f t="shared" si="1"/>
        <v>0</v>
      </c>
      <c r="H91" s="108"/>
      <c r="I91" s="108"/>
    </row>
    <row r="92" spans="1:9" ht="15" customHeight="1">
      <c r="A92" s="98">
        <v>2470</v>
      </c>
      <c r="B92" s="88" t="s">
        <v>312</v>
      </c>
      <c r="C92" s="88">
        <v>7</v>
      </c>
      <c r="D92" s="88">
        <v>0</v>
      </c>
      <c r="E92" s="102" t="s">
        <v>30</v>
      </c>
      <c r="F92" s="114" t="s">
        <v>596</v>
      </c>
      <c r="G92" s="95">
        <f t="shared" si="1"/>
        <v>0</v>
      </c>
      <c r="H92" s="96">
        <f>SUM(H93:H96)</f>
        <v>0</v>
      </c>
      <c r="I92" s="96">
        <f>SUM(I93:I96)</f>
        <v>0</v>
      </c>
    </row>
    <row r="93" spans="1:9" ht="24.75" customHeight="1">
      <c r="A93" s="98">
        <v>2471</v>
      </c>
      <c r="B93" s="105" t="s">
        <v>312</v>
      </c>
      <c r="C93" s="105">
        <v>7</v>
      </c>
      <c r="D93" s="105">
        <v>1</v>
      </c>
      <c r="E93" s="106" t="s">
        <v>597</v>
      </c>
      <c r="F93" s="112" t="s">
        <v>598</v>
      </c>
      <c r="G93" s="95">
        <f t="shared" si="1"/>
        <v>0</v>
      </c>
      <c r="H93" s="108"/>
      <c r="I93" s="108"/>
    </row>
    <row r="94" spans="1:9" ht="16.5" customHeight="1">
      <c r="A94" s="98">
        <v>2472</v>
      </c>
      <c r="B94" s="105" t="s">
        <v>312</v>
      </c>
      <c r="C94" s="105">
        <v>7</v>
      </c>
      <c r="D94" s="105">
        <v>2</v>
      </c>
      <c r="E94" s="106" t="s">
        <v>599</v>
      </c>
      <c r="F94" s="115" t="s">
        <v>600</v>
      </c>
      <c r="G94" s="95">
        <f t="shared" si="1"/>
        <v>0</v>
      </c>
      <c r="H94" s="108"/>
      <c r="I94" s="108"/>
    </row>
    <row r="95" spans="1:9" ht="16.5" customHeight="1">
      <c r="A95" s="98">
        <v>2473</v>
      </c>
      <c r="B95" s="105" t="s">
        <v>312</v>
      </c>
      <c r="C95" s="105">
        <v>7</v>
      </c>
      <c r="D95" s="105">
        <v>3</v>
      </c>
      <c r="E95" s="106" t="s">
        <v>601</v>
      </c>
      <c r="F95" s="112" t="s">
        <v>602</v>
      </c>
      <c r="G95" s="95">
        <f t="shared" si="1"/>
        <v>0</v>
      </c>
      <c r="H95" s="108"/>
      <c r="I95" s="108"/>
    </row>
    <row r="96" spans="1:9" ht="16.5" customHeight="1">
      <c r="A96" s="98">
        <v>2474</v>
      </c>
      <c r="B96" s="105" t="s">
        <v>312</v>
      </c>
      <c r="C96" s="105">
        <v>7</v>
      </c>
      <c r="D96" s="105">
        <v>4</v>
      </c>
      <c r="E96" s="106" t="s">
        <v>603</v>
      </c>
      <c r="F96" s="107" t="s">
        <v>604</v>
      </c>
      <c r="G96" s="95">
        <f t="shared" si="1"/>
        <v>0</v>
      </c>
      <c r="H96" s="108"/>
      <c r="I96" s="108"/>
    </row>
    <row r="97" spans="1:9" ht="36.75" customHeight="1">
      <c r="A97" s="98">
        <v>2480</v>
      </c>
      <c r="B97" s="88" t="s">
        <v>312</v>
      </c>
      <c r="C97" s="88">
        <v>8</v>
      </c>
      <c r="D97" s="88">
        <v>0</v>
      </c>
      <c r="E97" s="102" t="s">
        <v>31</v>
      </c>
      <c r="F97" s="103" t="s">
        <v>605</v>
      </c>
      <c r="G97" s="95">
        <f t="shared" si="1"/>
        <v>0</v>
      </c>
      <c r="H97" s="96">
        <f>SUM(H98:H104)</f>
        <v>0</v>
      </c>
      <c r="I97" s="96">
        <f>SUM(I98:I104)</f>
        <v>0</v>
      </c>
    </row>
    <row r="98" spans="1:9" ht="38.25" customHeight="1">
      <c r="A98" s="98">
        <v>2481</v>
      </c>
      <c r="B98" s="105" t="s">
        <v>312</v>
      </c>
      <c r="C98" s="105">
        <v>8</v>
      </c>
      <c r="D98" s="105">
        <v>1</v>
      </c>
      <c r="E98" s="106" t="s">
        <v>606</v>
      </c>
      <c r="F98" s="112" t="s">
        <v>607</v>
      </c>
      <c r="G98" s="95">
        <f t="shared" si="1"/>
        <v>0</v>
      </c>
      <c r="H98" s="108"/>
      <c r="I98" s="108"/>
    </row>
    <row r="99" spans="1:9" ht="36.75" customHeight="1">
      <c r="A99" s="98">
        <v>2482</v>
      </c>
      <c r="B99" s="105" t="s">
        <v>312</v>
      </c>
      <c r="C99" s="105">
        <v>8</v>
      </c>
      <c r="D99" s="105">
        <v>2</v>
      </c>
      <c r="E99" s="106" t="s">
        <v>608</v>
      </c>
      <c r="F99" s="112" t="s">
        <v>609</v>
      </c>
      <c r="G99" s="95">
        <f t="shared" si="1"/>
        <v>0</v>
      </c>
      <c r="H99" s="108"/>
      <c r="I99" s="108"/>
    </row>
    <row r="100" spans="1:9" ht="36">
      <c r="A100" s="98">
        <v>2483</v>
      </c>
      <c r="B100" s="105" t="s">
        <v>312</v>
      </c>
      <c r="C100" s="105">
        <v>8</v>
      </c>
      <c r="D100" s="105">
        <v>3</v>
      </c>
      <c r="E100" s="106" t="s">
        <v>610</v>
      </c>
      <c r="F100" s="112" t="s">
        <v>611</v>
      </c>
      <c r="G100" s="95">
        <f t="shared" si="1"/>
        <v>0</v>
      </c>
      <c r="H100" s="108"/>
      <c r="I100" s="108"/>
    </row>
    <row r="101" spans="1:9" ht="36.75" customHeight="1">
      <c r="A101" s="98">
        <v>2484</v>
      </c>
      <c r="B101" s="105" t="s">
        <v>312</v>
      </c>
      <c r="C101" s="105">
        <v>8</v>
      </c>
      <c r="D101" s="105">
        <v>4</v>
      </c>
      <c r="E101" s="106" t="s">
        <v>612</v>
      </c>
      <c r="F101" s="112" t="s">
        <v>613</v>
      </c>
      <c r="G101" s="95">
        <f t="shared" si="1"/>
        <v>0</v>
      </c>
      <c r="H101" s="108"/>
      <c r="I101" s="108"/>
    </row>
    <row r="102" spans="1:9" ht="28.5">
      <c r="A102" s="98">
        <v>2485</v>
      </c>
      <c r="B102" s="105" t="s">
        <v>312</v>
      </c>
      <c r="C102" s="105">
        <v>8</v>
      </c>
      <c r="D102" s="105">
        <v>5</v>
      </c>
      <c r="E102" s="106" t="s">
        <v>614</v>
      </c>
      <c r="F102" s="112" t="s">
        <v>615</v>
      </c>
      <c r="G102" s="95">
        <f t="shared" si="1"/>
        <v>0</v>
      </c>
      <c r="H102" s="108"/>
      <c r="I102" s="108"/>
    </row>
    <row r="103" spans="1:9" ht="27" customHeight="1">
      <c r="A103" s="98">
        <v>2486</v>
      </c>
      <c r="B103" s="105" t="s">
        <v>312</v>
      </c>
      <c r="C103" s="105">
        <v>8</v>
      </c>
      <c r="D103" s="105">
        <v>6</v>
      </c>
      <c r="E103" s="106" t="s">
        <v>616</v>
      </c>
      <c r="F103" s="112" t="s">
        <v>617</v>
      </c>
      <c r="G103" s="95">
        <f t="shared" si="1"/>
        <v>0</v>
      </c>
      <c r="H103" s="108"/>
      <c r="I103" s="108"/>
    </row>
    <row r="104" spans="1:9" ht="27" customHeight="1">
      <c r="A104" s="98">
        <v>2487</v>
      </c>
      <c r="B104" s="105" t="s">
        <v>312</v>
      </c>
      <c r="C104" s="105">
        <v>8</v>
      </c>
      <c r="D104" s="105">
        <v>7</v>
      </c>
      <c r="E104" s="106" t="s">
        <v>618</v>
      </c>
      <c r="F104" s="112" t="s">
        <v>619</v>
      </c>
      <c r="G104" s="95">
        <f t="shared" si="1"/>
        <v>0</v>
      </c>
      <c r="H104" s="108"/>
      <c r="I104" s="108"/>
    </row>
    <row r="105" spans="1:9" ht="27" customHeight="1">
      <c r="A105" s="98">
        <v>2490</v>
      </c>
      <c r="B105" s="88" t="s">
        <v>312</v>
      </c>
      <c r="C105" s="88">
        <v>9</v>
      </c>
      <c r="D105" s="88">
        <v>0</v>
      </c>
      <c r="E105" s="102" t="s">
        <v>32</v>
      </c>
      <c r="F105" s="103" t="s">
        <v>621</v>
      </c>
      <c r="G105" s="95">
        <f t="shared" si="1"/>
        <v>-2320525</v>
      </c>
      <c r="H105" s="96">
        <f>SUM(H106)</f>
        <v>0</v>
      </c>
      <c r="I105" s="96">
        <f>SUM(I106)</f>
        <v>-2320525</v>
      </c>
    </row>
    <row r="106" spans="1:9" ht="27" customHeight="1">
      <c r="A106" s="98">
        <v>2491</v>
      </c>
      <c r="B106" s="105" t="s">
        <v>312</v>
      </c>
      <c r="C106" s="105">
        <v>9</v>
      </c>
      <c r="D106" s="105">
        <v>1</v>
      </c>
      <c r="E106" s="106" t="s">
        <v>620</v>
      </c>
      <c r="F106" s="112" t="s">
        <v>622</v>
      </c>
      <c r="G106" s="95">
        <f t="shared" si="1"/>
        <v>-2320525</v>
      </c>
      <c r="H106" s="108"/>
      <c r="I106" s="116">
        <v>-2320525</v>
      </c>
    </row>
    <row r="107" spans="1:9" s="101" customFormat="1" ht="25.5" customHeight="1">
      <c r="A107" s="98">
        <v>2500</v>
      </c>
      <c r="B107" s="88" t="s">
        <v>314</v>
      </c>
      <c r="C107" s="88">
        <v>0</v>
      </c>
      <c r="D107" s="88">
        <v>0</v>
      </c>
      <c r="E107" s="99" t="s">
        <v>919</v>
      </c>
      <c r="F107" s="113" t="s">
        <v>623</v>
      </c>
      <c r="G107" s="95">
        <f t="shared" si="1"/>
        <v>297800</v>
      </c>
      <c r="H107" s="96">
        <f>SUM(H108+H110+H112+H114+H116+H118)</f>
        <v>163800</v>
      </c>
      <c r="I107" s="96">
        <f>SUM(I108+I110+I112+I114+I116+I118)</f>
        <v>134000</v>
      </c>
    </row>
    <row r="108" spans="1:9" ht="16.5" customHeight="1">
      <c r="A108" s="98">
        <v>2510</v>
      </c>
      <c r="B108" s="88" t="s">
        <v>314</v>
      </c>
      <c r="C108" s="88">
        <v>1</v>
      </c>
      <c r="D108" s="88">
        <v>0</v>
      </c>
      <c r="E108" s="102" t="s">
        <v>33</v>
      </c>
      <c r="F108" s="103" t="s">
        <v>625</v>
      </c>
      <c r="G108" s="95">
        <f t="shared" si="1"/>
        <v>165800</v>
      </c>
      <c r="H108" s="96">
        <f>SUM(H109)</f>
        <v>163800</v>
      </c>
      <c r="I108" s="96">
        <f>SUM(I109)</f>
        <v>2000</v>
      </c>
    </row>
    <row r="109" spans="1:9" ht="16.5" customHeight="1">
      <c r="A109" s="98">
        <v>2511</v>
      </c>
      <c r="B109" s="105" t="s">
        <v>314</v>
      </c>
      <c r="C109" s="105">
        <v>1</v>
      </c>
      <c r="D109" s="105">
        <v>1</v>
      </c>
      <c r="E109" s="106" t="s">
        <v>624</v>
      </c>
      <c r="F109" s="112" t="s">
        <v>626</v>
      </c>
      <c r="G109" s="95">
        <f t="shared" si="1"/>
        <v>165800</v>
      </c>
      <c r="H109" s="108">
        <v>163800</v>
      </c>
      <c r="I109" s="108">
        <v>2000</v>
      </c>
    </row>
    <row r="110" spans="1:9" ht="23.25" customHeight="1">
      <c r="A110" s="98">
        <v>2520</v>
      </c>
      <c r="B110" s="88" t="s">
        <v>314</v>
      </c>
      <c r="C110" s="88">
        <v>2</v>
      </c>
      <c r="D110" s="88">
        <v>0</v>
      </c>
      <c r="E110" s="102" t="s">
        <v>34</v>
      </c>
      <c r="F110" s="103" t="s">
        <v>627</v>
      </c>
      <c r="G110" s="95">
        <f t="shared" si="1"/>
        <v>132000</v>
      </c>
      <c r="H110" s="96">
        <f>SUM(H111)</f>
        <v>0</v>
      </c>
      <c r="I110" s="96">
        <f>SUM(I111)</f>
        <v>132000</v>
      </c>
    </row>
    <row r="111" spans="1:9" ht="16.5" customHeight="1">
      <c r="A111" s="98">
        <v>2521</v>
      </c>
      <c r="B111" s="105" t="s">
        <v>314</v>
      </c>
      <c r="C111" s="105">
        <v>2</v>
      </c>
      <c r="D111" s="105">
        <v>1</v>
      </c>
      <c r="E111" s="106" t="s">
        <v>628</v>
      </c>
      <c r="F111" s="112" t="s">
        <v>629</v>
      </c>
      <c r="G111" s="95">
        <f t="shared" si="1"/>
        <v>132000</v>
      </c>
      <c r="H111" s="108">
        <v>0</v>
      </c>
      <c r="I111" s="108">
        <v>132000</v>
      </c>
    </row>
    <row r="112" spans="1:9" ht="25.5" customHeight="1">
      <c r="A112" s="98">
        <v>2530</v>
      </c>
      <c r="B112" s="88" t="s">
        <v>314</v>
      </c>
      <c r="C112" s="88">
        <v>3</v>
      </c>
      <c r="D112" s="88">
        <v>0</v>
      </c>
      <c r="E112" s="102" t="s">
        <v>35</v>
      </c>
      <c r="F112" s="103" t="s">
        <v>631</v>
      </c>
      <c r="G112" s="95">
        <f t="shared" si="1"/>
        <v>0</v>
      </c>
      <c r="H112" s="96">
        <f>SUM(H113)</f>
        <v>0</v>
      </c>
      <c r="I112" s="96">
        <f>SUM(I113)</f>
        <v>0</v>
      </c>
    </row>
    <row r="113" spans="1:9" ht="16.5" customHeight="1">
      <c r="A113" s="98">
        <v>2531</v>
      </c>
      <c r="B113" s="105" t="s">
        <v>314</v>
      </c>
      <c r="C113" s="105">
        <v>3</v>
      </c>
      <c r="D113" s="105">
        <v>1</v>
      </c>
      <c r="E113" s="106" t="s">
        <v>630</v>
      </c>
      <c r="F113" s="112" t="s">
        <v>632</v>
      </c>
      <c r="G113" s="95">
        <f t="shared" si="1"/>
        <v>0</v>
      </c>
      <c r="H113" s="108"/>
      <c r="I113" s="108"/>
    </row>
    <row r="114" spans="1:9" ht="27.75" customHeight="1">
      <c r="A114" s="98">
        <v>2540</v>
      </c>
      <c r="B114" s="88" t="s">
        <v>314</v>
      </c>
      <c r="C114" s="88">
        <v>4</v>
      </c>
      <c r="D114" s="88">
        <v>0</v>
      </c>
      <c r="E114" s="102" t="s">
        <v>36</v>
      </c>
      <c r="F114" s="103" t="s">
        <v>634</v>
      </c>
      <c r="G114" s="95">
        <f t="shared" si="1"/>
        <v>0</v>
      </c>
      <c r="H114" s="96">
        <f>SUM(H115)</f>
        <v>0</v>
      </c>
      <c r="I114" s="96">
        <f>SUM(I115)</f>
        <v>0</v>
      </c>
    </row>
    <row r="115" spans="1:9" ht="27" customHeight="1">
      <c r="A115" s="98">
        <v>2541</v>
      </c>
      <c r="B115" s="105" t="s">
        <v>314</v>
      </c>
      <c r="C115" s="105">
        <v>4</v>
      </c>
      <c r="D115" s="105">
        <v>1</v>
      </c>
      <c r="E115" s="106" t="s">
        <v>633</v>
      </c>
      <c r="F115" s="112" t="s">
        <v>635</v>
      </c>
      <c r="G115" s="95">
        <f t="shared" si="1"/>
        <v>0</v>
      </c>
      <c r="H115" s="108"/>
      <c r="I115" s="108"/>
    </row>
    <row r="116" spans="1:9" ht="39.75" customHeight="1">
      <c r="A116" s="98">
        <v>2550</v>
      </c>
      <c r="B116" s="88" t="s">
        <v>314</v>
      </c>
      <c r="C116" s="88">
        <v>5</v>
      </c>
      <c r="D116" s="88">
        <v>0</v>
      </c>
      <c r="E116" s="102" t="s">
        <v>37</v>
      </c>
      <c r="F116" s="103" t="s">
        <v>637</v>
      </c>
      <c r="G116" s="95">
        <f t="shared" si="1"/>
        <v>0</v>
      </c>
      <c r="H116" s="96">
        <f>SUM(H117)</f>
        <v>0</v>
      </c>
      <c r="I116" s="96">
        <f>SUM(I117)</f>
        <v>0</v>
      </c>
    </row>
    <row r="117" spans="1:9" ht="27" customHeight="1">
      <c r="A117" s="98">
        <v>2551</v>
      </c>
      <c r="B117" s="105" t="s">
        <v>314</v>
      </c>
      <c r="C117" s="105">
        <v>5</v>
      </c>
      <c r="D117" s="105">
        <v>1</v>
      </c>
      <c r="E117" s="106" t="s">
        <v>636</v>
      </c>
      <c r="F117" s="112" t="s">
        <v>638</v>
      </c>
      <c r="G117" s="95">
        <f t="shared" si="1"/>
        <v>0</v>
      </c>
      <c r="H117" s="108"/>
      <c r="I117" s="108"/>
    </row>
    <row r="118" spans="1:9" ht="27" customHeight="1">
      <c r="A118" s="98">
        <v>2560</v>
      </c>
      <c r="B118" s="88" t="s">
        <v>314</v>
      </c>
      <c r="C118" s="88">
        <v>6</v>
      </c>
      <c r="D118" s="88">
        <v>0</v>
      </c>
      <c r="E118" s="102" t="s">
        <v>38</v>
      </c>
      <c r="F118" s="103" t="s">
        <v>640</v>
      </c>
      <c r="G118" s="95">
        <f t="shared" si="1"/>
        <v>0</v>
      </c>
      <c r="H118" s="96">
        <f>SUM(H119)</f>
        <v>0</v>
      </c>
      <c r="I118" s="96">
        <f>SUM(I119)</f>
        <v>0</v>
      </c>
    </row>
    <row r="119" spans="1:9" ht="27" customHeight="1">
      <c r="A119" s="98">
        <v>2561</v>
      </c>
      <c r="B119" s="105" t="s">
        <v>314</v>
      </c>
      <c r="C119" s="105">
        <v>6</v>
      </c>
      <c r="D119" s="105">
        <v>1</v>
      </c>
      <c r="E119" s="106" t="s">
        <v>639</v>
      </c>
      <c r="F119" s="112" t="s">
        <v>641</v>
      </c>
      <c r="G119" s="95">
        <f t="shared" si="1"/>
        <v>0</v>
      </c>
      <c r="H119" s="108"/>
      <c r="I119" s="108"/>
    </row>
    <row r="120" spans="1:9" s="101" customFormat="1" ht="27" customHeight="1">
      <c r="A120" s="98">
        <v>2600</v>
      </c>
      <c r="B120" s="88" t="s">
        <v>315</v>
      </c>
      <c r="C120" s="88">
        <v>0</v>
      </c>
      <c r="D120" s="88">
        <v>0</v>
      </c>
      <c r="E120" s="99" t="s">
        <v>920</v>
      </c>
      <c r="F120" s="113" t="s">
        <v>642</v>
      </c>
      <c r="G120" s="95">
        <f t="shared" si="1"/>
        <v>323740</v>
      </c>
      <c r="H120" s="96">
        <f>SUM(H121+H123+H125+H127+H129+H131)</f>
        <v>103740</v>
      </c>
      <c r="I120" s="96">
        <f>SUM(I121+I123+I125+I127+I129+I131)</f>
        <v>220000</v>
      </c>
    </row>
    <row r="121" spans="1:9" ht="14.25" customHeight="1">
      <c r="A121" s="98">
        <v>2610</v>
      </c>
      <c r="B121" s="88" t="s">
        <v>315</v>
      </c>
      <c r="C121" s="88">
        <v>1</v>
      </c>
      <c r="D121" s="88">
        <v>0</v>
      </c>
      <c r="E121" s="102" t="s">
        <v>39</v>
      </c>
      <c r="F121" s="103" t="s">
        <v>643</v>
      </c>
      <c r="G121" s="95">
        <f t="shared" si="1"/>
        <v>0</v>
      </c>
      <c r="H121" s="96">
        <f>SUM(H122)</f>
        <v>0</v>
      </c>
      <c r="I121" s="96">
        <f>SUM(I122)</f>
        <v>0</v>
      </c>
    </row>
    <row r="122" spans="1:9" ht="14.25" customHeight="1">
      <c r="A122" s="98">
        <v>2611</v>
      </c>
      <c r="B122" s="105" t="s">
        <v>315</v>
      </c>
      <c r="C122" s="105">
        <v>1</v>
      </c>
      <c r="D122" s="105">
        <v>1</v>
      </c>
      <c r="E122" s="106" t="s">
        <v>644</v>
      </c>
      <c r="F122" s="112" t="s">
        <v>645</v>
      </c>
      <c r="G122" s="95">
        <f t="shared" si="1"/>
        <v>0</v>
      </c>
      <c r="H122" s="108"/>
      <c r="I122" s="108"/>
    </row>
    <row r="123" spans="1:9" ht="14.25" customHeight="1">
      <c r="A123" s="98">
        <v>2620</v>
      </c>
      <c r="B123" s="88" t="s">
        <v>315</v>
      </c>
      <c r="C123" s="88">
        <v>2</v>
      </c>
      <c r="D123" s="88">
        <v>0</v>
      </c>
      <c r="E123" s="102" t="s">
        <v>40</v>
      </c>
      <c r="F123" s="103" t="s">
        <v>647</v>
      </c>
      <c r="G123" s="95">
        <f t="shared" si="1"/>
        <v>0</v>
      </c>
      <c r="H123" s="96">
        <f>SUM(H124)</f>
        <v>0</v>
      </c>
      <c r="I123" s="96">
        <f>SUM(I124)</f>
        <v>0</v>
      </c>
    </row>
    <row r="124" spans="1:9" ht="14.25" customHeight="1">
      <c r="A124" s="98">
        <v>2621</v>
      </c>
      <c r="B124" s="105" t="s">
        <v>315</v>
      </c>
      <c r="C124" s="105">
        <v>2</v>
      </c>
      <c r="D124" s="105">
        <v>1</v>
      </c>
      <c r="E124" s="106" t="s">
        <v>646</v>
      </c>
      <c r="F124" s="112" t="s">
        <v>648</v>
      </c>
      <c r="G124" s="95">
        <f t="shared" si="1"/>
        <v>0</v>
      </c>
      <c r="H124" s="108"/>
      <c r="I124" s="108"/>
    </row>
    <row r="125" spans="1:9" ht="14.25" customHeight="1">
      <c r="A125" s="98">
        <v>2630</v>
      </c>
      <c r="B125" s="88" t="s">
        <v>315</v>
      </c>
      <c r="C125" s="88">
        <v>3</v>
      </c>
      <c r="D125" s="88">
        <v>0</v>
      </c>
      <c r="E125" s="102" t="s">
        <v>41</v>
      </c>
      <c r="F125" s="103" t="s">
        <v>649</v>
      </c>
      <c r="G125" s="95">
        <f t="shared" si="1"/>
        <v>73000</v>
      </c>
      <c r="H125" s="96">
        <f>SUM(H126)</f>
        <v>0</v>
      </c>
      <c r="I125" s="96">
        <f>SUM(I126)</f>
        <v>73000</v>
      </c>
    </row>
    <row r="126" spans="1:9" ht="14.25" customHeight="1">
      <c r="A126" s="98">
        <v>2631</v>
      </c>
      <c r="B126" s="105" t="s">
        <v>315</v>
      </c>
      <c r="C126" s="105">
        <v>3</v>
      </c>
      <c r="D126" s="105">
        <v>1</v>
      </c>
      <c r="E126" s="106" t="s">
        <v>650</v>
      </c>
      <c r="F126" s="117" t="s">
        <v>651</v>
      </c>
      <c r="G126" s="95">
        <f t="shared" si="1"/>
        <v>73000</v>
      </c>
      <c r="H126" s="108">
        <v>0</v>
      </c>
      <c r="I126" s="108">
        <v>73000</v>
      </c>
    </row>
    <row r="127" spans="1:9" ht="14.25" customHeight="1">
      <c r="A127" s="98">
        <v>2640</v>
      </c>
      <c r="B127" s="88" t="s">
        <v>315</v>
      </c>
      <c r="C127" s="88">
        <v>4</v>
      </c>
      <c r="D127" s="88">
        <v>0</v>
      </c>
      <c r="E127" s="102" t="s">
        <v>42</v>
      </c>
      <c r="F127" s="103" t="s">
        <v>652</v>
      </c>
      <c r="G127" s="95">
        <f t="shared" si="1"/>
        <v>186150</v>
      </c>
      <c r="H127" s="96">
        <f>SUM(H128)</f>
        <v>39150</v>
      </c>
      <c r="I127" s="96">
        <f>SUM(I128)</f>
        <v>147000</v>
      </c>
    </row>
    <row r="128" spans="1:9" ht="14.25" customHeight="1">
      <c r="A128" s="98">
        <v>2641</v>
      </c>
      <c r="B128" s="105" t="s">
        <v>315</v>
      </c>
      <c r="C128" s="105">
        <v>4</v>
      </c>
      <c r="D128" s="105">
        <v>1</v>
      </c>
      <c r="E128" s="106" t="s">
        <v>653</v>
      </c>
      <c r="F128" s="112" t="s">
        <v>654</v>
      </c>
      <c r="G128" s="95">
        <f t="shared" si="1"/>
        <v>186150</v>
      </c>
      <c r="H128" s="96">
        <v>39150</v>
      </c>
      <c r="I128" s="108">
        <v>147000</v>
      </c>
    </row>
    <row r="129" spans="1:9" ht="38.25" customHeight="1">
      <c r="A129" s="98">
        <v>2650</v>
      </c>
      <c r="B129" s="88" t="s">
        <v>315</v>
      </c>
      <c r="C129" s="88">
        <v>5</v>
      </c>
      <c r="D129" s="88">
        <v>0</v>
      </c>
      <c r="E129" s="102" t="s">
        <v>43</v>
      </c>
      <c r="F129" s="103" t="s">
        <v>659</v>
      </c>
      <c r="G129" s="95">
        <f t="shared" si="1"/>
        <v>0</v>
      </c>
      <c r="H129" s="96">
        <f>SUM(H130)</f>
        <v>0</v>
      </c>
      <c r="I129" s="96">
        <f>SUM(I130)</f>
        <v>0</v>
      </c>
    </row>
    <row r="130" spans="1:9" ht="39" customHeight="1">
      <c r="A130" s="98">
        <v>2651</v>
      </c>
      <c r="B130" s="105" t="s">
        <v>315</v>
      </c>
      <c r="C130" s="105">
        <v>5</v>
      </c>
      <c r="D130" s="105">
        <v>1</v>
      </c>
      <c r="E130" s="106" t="s">
        <v>658</v>
      </c>
      <c r="F130" s="112" t="s">
        <v>660</v>
      </c>
      <c r="G130" s="95">
        <f t="shared" si="1"/>
        <v>0</v>
      </c>
      <c r="H130" s="108"/>
      <c r="I130" s="108"/>
    </row>
    <row r="131" spans="1:9" ht="38.25" customHeight="1">
      <c r="A131" s="98">
        <v>2660</v>
      </c>
      <c r="B131" s="88" t="s">
        <v>315</v>
      </c>
      <c r="C131" s="88">
        <v>6</v>
      </c>
      <c r="D131" s="88">
        <v>0</v>
      </c>
      <c r="E131" s="102" t="s">
        <v>44</v>
      </c>
      <c r="F131" s="114" t="s">
        <v>669</v>
      </c>
      <c r="G131" s="95">
        <f t="shared" si="1"/>
        <v>64590</v>
      </c>
      <c r="H131" s="96">
        <f>SUM(H132)</f>
        <v>64590</v>
      </c>
      <c r="I131" s="96">
        <f>SUM(I132)</f>
        <v>0</v>
      </c>
    </row>
    <row r="132" spans="1:9" ht="26.25" customHeight="1">
      <c r="A132" s="98">
        <v>2661</v>
      </c>
      <c r="B132" s="105" t="s">
        <v>315</v>
      </c>
      <c r="C132" s="105">
        <v>6</v>
      </c>
      <c r="D132" s="105">
        <v>1</v>
      </c>
      <c r="E132" s="106" t="s">
        <v>661</v>
      </c>
      <c r="F132" s="112" t="s">
        <v>670</v>
      </c>
      <c r="G132" s="95">
        <f t="shared" si="1"/>
        <v>64590</v>
      </c>
      <c r="H132" s="108">
        <v>64590</v>
      </c>
      <c r="I132" s="108">
        <v>0</v>
      </c>
    </row>
    <row r="133" spans="1:9" s="101" customFormat="1" ht="14.25" customHeight="1">
      <c r="A133" s="98">
        <v>2700</v>
      </c>
      <c r="B133" s="88" t="s">
        <v>316</v>
      </c>
      <c r="C133" s="88">
        <v>0</v>
      </c>
      <c r="D133" s="88">
        <v>0</v>
      </c>
      <c r="E133" s="99" t="s">
        <v>921</v>
      </c>
      <c r="F133" s="113" t="s">
        <v>671</v>
      </c>
      <c r="G133" s="95">
        <f t="shared" si="1"/>
        <v>0</v>
      </c>
      <c r="H133" s="96">
        <f>SUM(H134+H138+H143+H148+H150+H152)</f>
        <v>0</v>
      </c>
      <c r="I133" s="96">
        <f>SUM(I134+I138+I143+I148+I150+I152)</f>
        <v>0</v>
      </c>
    </row>
    <row r="134" spans="1:9" ht="27" customHeight="1">
      <c r="A134" s="98">
        <v>2710</v>
      </c>
      <c r="B134" s="88" t="s">
        <v>316</v>
      </c>
      <c r="C134" s="88">
        <v>1</v>
      </c>
      <c r="D134" s="88">
        <v>0</v>
      </c>
      <c r="E134" s="102" t="s">
        <v>45</v>
      </c>
      <c r="F134" s="103" t="s">
        <v>672</v>
      </c>
      <c r="G134" s="95">
        <f t="shared" si="1"/>
        <v>0</v>
      </c>
      <c r="H134" s="96">
        <f>SUM(H135:H137)</f>
        <v>0</v>
      </c>
      <c r="I134" s="96">
        <f>SUM(I135:I137)</f>
        <v>0</v>
      </c>
    </row>
    <row r="135" spans="1:9" ht="15" customHeight="1">
      <c r="A135" s="98">
        <v>2711</v>
      </c>
      <c r="B135" s="105" t="s">
        <v>316</v>
      </c>
      <c r="C135" s="105">
        <v>1</v>
      </c>
      <c r="D135" s="105">
        <v>1</v>
      </c>
      <c r="E135" s="106" t="s">
        <v>673</v>
      </c>
      <c r="F135" s="112" t="s">
        <v>674</v>
      </c>
      <c r="G135" s="95">
        <f t="shared" si="1"/>
        <v>0</v>
      </c>
      <c r="H135" s="108"/>
      <c r="I135" s="108"/>
    </row>
    <row r="136" spans="1:9" ht="15" customHeight="1">
      <c r="A136" s="98">
        <v>2712</v>
      </c>
      <c r="B136" s="105" t="s">
        <v>316</v>
      </c>
      <c r="C136" s="105">
        <v>1</v>
      </c>
      <c r="D136" s="105">
        <v>2</v>
      </c>
      <c r="E136" s="106" t="s">
        <v>675</v>
      </c>
      <c r="F136" s="112" t="s">
        <v>676</v>
      </c>
      <c r="G136" s="95">
        <f t="shared" si="1"/>
        <v>0</v>
      </c>
      <c r="H136" s="108"/>
      <c r="I136" s="108"/>
    </row>
    <row r="137" spans="1:9" ht="15" customHeight="1">
      <c r="A137" s="98">
        <v>2713</v>
      </c>
      <c r="B137" s="105" t="s">
        <v>316</v>
      </c>
      <c r="C137" s="105">
        <v>1</v>
      </c>
      <c r="D137" s="105">
        <v>3</v>
      </c>
      <c r="E137" s="106" t="s">
        <v>104</v>
      </c>
      <c r="F137" s="112" t="s">
        <v>677</v>
      </c>
      <c r="G137" s="95">
        <f aca="true" t="shared" si="2" ref="G137:G200">SUM(H137:I137)</f>
        <v>0</v>
      </c>
      <c r="H137" s="108"/>
      <c r="I137" s="108"/>
    </row>
    <row r="138" spans="1:9" ht="24.75" customHeight="1">
      <c r="A138" s="98">
        <v>2720</v>
      </c>
      <c r="B138" s="88" t="s">
        <v>316</v>
      </c>
      <c r="C138" s="88">
        <v>2</v>
      </c>
      <c r="D138" s="88">
        <v>0</v>
      </c>
      <c r="E138" s="102" t="s">
        <v>46</v>
      </c>
      <c r="F138" s="103" t="s">
        <v>678</v>
      </c>
      <c r="G138" s="95">
        <f t="shared" si="2"/>
        <v>0</v>
      </c>
      <c r="H138" s="96">
        <f>SUM(H139:H142)</f>
        <v>0</v>
      </c>
      <c r="I138" s="96">
        <f>SUM(I139:I142)</f>
        <v>0</v>
      </c>
    </row>
    <row r="139" spans="1:9" ht="15" customHeight="1">
      <c r="A139" s="98">
        <v>2721</v>
      </c>
      <c r="B139" s="105" t="s">
        <v>316</v>
      </c>
      <c r="C139" s="105">
        <v>2</v>
      </c>
      <c r="D139" s="105">
        <v>1</v>
      </c>
      <c r="E139" s="106" t="s">
        <v>679</v>
      </c>
      <c r="F139" s="112" t="s">
        <v>680</v>
      </c>
      <c r="G139" s="95">
        <f t="shared" si="2"/>
        <v>0</v>
      </c>
      <c r="H139" s="108"/>
      <c r="I139" s="108"/>
    </row>
    <row r="140" spans="1:9" ht="15" customHeight="1">
      <c r="A140" s="98">
        <v>2722</v>
      </c>
      <c r="B140" s="105" t="s">
        <v>316</v>
      </c>
      <c r="C140" s="105">
        <v>2</v>
      </c>
      <c r="D140" s="105">
        <v>2</v>
      </c>
      <c r="E140" s="106" t="s">
        <v>681</v>
      </c>
      <c r="F140" s="112" t="s">
        <v>682</v>
      </c>
      <c r="G140" s="95">
        <f t="shared" si="2"/>
        <v>0</v>
      </c>
      <c r="H140" s="108"/>
      <c r="I140" s="108"/>
    </row>
    <row r="141" spans="1:9" ht="15" customHeight="1">
      <c r="A141" s="98">
        <v>2723</v>
      </c>
      <c r="B141" s="105" t="s">
        <v>316</v>
      </c>
      <c r="C141" s="105">
        <v>2</v>
      </c>
      <c r="D141" s="105">
        <v>3</v>
      </c>
      <c r="E141" s="106" t="s">
        <v>105</v>
      </c>
      <c r="F141" s="112" t="s">
        <v>683</v>
      </c>
      <c r="G141" s="95">
        <f t="shared" si="2"/>
        <v>0</v>
      </c>
      <c r="H141" s="108"/>
      <c r="I141" s="108"/>
    </row>
    <row r="142" spans="1:9" ht="15" customHeight="1">
      <c r="A142" s="98">
        <v>2724</v>
      </c>
      <c r="B142" s="105" t="s">
        <v>316</v>
      </c>
      <c r="C142" s="105">
        <v>2</v>
      </c>
      <c r="D142" s="105">
        <v>4</v>
      </c>
      <c r="E142" s="106" t="s">
        <v>684</v>
      </c>
      <c r="F142" s="112" t="s">
        <v>685</v>
      </c>
      <c r="G142" s="95">
        <f t="shared" si="2"/>
        <v>0</v>
      </c>
      <c r="H142" s="108"/>
      <c r="I142" s="108"/>
    </row>
    <row r="143" spans="1:9" ht="15" customHeight="1">
      <c r="A143" s="98">
        <v>2730</v>
      </c>
      <c r="B143" s="88" t="s">
        <v>316</v>
      </c>
      <c r="C143" s="88">
        <v>3</v>
      </c>
      <c r="D143" s="88">
        <v>0</v>
      </c>
      <c r="E143" s="102" t="s">
        <v>47</v>
      </c>
      <c r="F143" s="103" t="s">
        <v>687</v>
      </c>
      <c r="G143" s="95">
        <f t="shared" si="2"/>
        <v>0</v>
      </c>
      <c r="H143" s="96">
        <f>SUM(H144:H147)</f>
        <v>0</v>
      </c>
      <c r="I143" s="96">
        <f>SUM(I144:I147)</f>
        <v>0</v>
      </c>
    </row>
    <row r="144" spans="1:9" ht="24.75" customHeight="1">
      <c r="A144" s="98">
        <v>2731</v>
      </c>
      <c r="B144" s="105" t="s">
        <v>316</v>
      </c>
      <c r="C144" s="105">
        <v>3</v>
      </c>
      <c r="D144" s="105">
        <v>1</v>
      </c>
      <c r="E144" s="106" t="s">
        <v>688</v>
      </c>
      <c r="F144" s="107" t="s">
        <v>689</v>
      </c>
      <c r="G144" s="95">
        <f t="shared" si="2"/>
        <v>0</v>
      </c>
      <c r="H144" s="108"/>
      <c r="I144" s="108"/>
    </row>
    <row r="145" spans="1:9" ht="24.75" customHeight="1">
      <c r="A145" s="98">
        <v>2732</v>
      </c>
      <c r="B145" s="105" t="s">
        <v>316</v>
      </c>
      <c r="C145" s="105">
        <v>3</v>
      </c>
      <c r="D145" s="105">
        <v>2</v>
      </c>
      <c r="E145" s="106" t="s">
        <v>690</v>
      </c>
      <c r="F145" s="107" t="s">
        <v>691</v>
      </c>
      <c r="G145" s="95">
        <f t="shared" si="2"/>
        <v>0</v>
      </c>
      <c r="H145" s="108"/>
      <c r="I145" s="108"/>
    </row>
    <row r="146" spans="1:9" ht="24.75" customHeight="1">
      <c r="A146" s="98">
        <v>2733</v>
      </c>
      <c r="B146" s="105" t="s">
        <v>316</v>
      </c>
      <c r="C146" s="105">
        <v>3</v>
      </c>
      <c r="D146" s="105">
        <v>3</v>
      </c>
      <c r="E146" s="106" t="s">
        <v>692</v>
      </c>
      <c r="F146" s="107" t="s">
        <v>693</v>
      </c>
      <c r="G146" s="95">
        <f t="shared" si="2"/>
        <v>0</v>
      </c>
      <c r="H146" s="108"/>
      <c r="I146" s="108"/>
    </row>
    <row r="147" spans="1:9" ht="24.75" customHeight="1">
      <c r="A147" s="98">
        <v>2734</v>
      </c>
      <c r="B147" s="105" t="s">
        <v>316</v>
      </c>
      <c r="C147" s="105">
        <v>3</v>
      </c>
      <c r="D147" s="105">
        <v>4</v>
      </c>
      <c r="E147" s="106" t="s">
        <v>694</v>
      </c>
      <c r="F147" s="107" t="s">
        <v>695</v>
      </c>
      <c r="G147" s="95">
        <f t="shared" si="2"/>
        <v>0</v>
      </c>
      <c r="H147" s="108"/>
      <c r="I147" s="108"/>
    </row>
    <row r="148" spans="1:9" ht="24.75" customHeight="1">
      <c r="A148" s="98">
        <v>2740</v>
      </c>
      <c r="B148" s="88" t="s">
        <v>316</v>
      </c>
      <c r="C148" s="88">
        <v>4</v>
      </c>
      <c r="D148" s="88">
        <v>0</v>
      </c>
      <c r="E148" s="102" t="s">
        <v>48</v>
      </c>
      <c r="F148" s="103" t="s">
        <v>697</v>
      </c>
      <c r="G148" s="95">
        <f t="shared" si="2"/>
        <v>0</v>
      </c>
      <c r="H148" s="96">
        <f>SUM(H149)</f>
        <v>0</v>
      </c>
      <c r="I148" s="96">
        <f>SUM(I149)</f>
        <v>0</v>
      </c>
    </row>
    <row r="149" spans="1:9" ht="16.5" customHeight="1">
      <c r="A149" s="98">
        <v>2741</v>
      </c>
      <c r="B149" s="105" t="s">
        <v>316</v>
      </c>
      <c r="C149" s="105">
        <v>4</v>
      </c>
      <c r="D149" s="105">
        <v>1</v>
      </c>
      <c r="E149" s="106" t="s">
        <v>696</v>
      </c>
      <c r="F149" s="112" t="s">
        <v>698</v>
      </c>
      <c r="G149" s="95">
        <f t="shared" si="2"/>
        <v>0</v>
      </c>
      <c r="H149" s="108"/>
      <c r="I149" s="108"/>
    </row>
    <row r="150" spans="1:9" ht="24.75" customHeight="1">
      <c r="A150" s="98">
        <v>2750</v>
      </c>
      <c r="B150" s="88" t="s">
        <v>316</v>
      </c>
      <c r="C150" s="88">
        <v>5</v>
      </c>
      <c r="D150" s="88">
        <v>0</v>
      </c>
      <c r="E150" s="102" t="s">
        <v>49</v>
      </c>
      <c r="F150" s="103" t="s">
        <v>700</v>
      </c>
      <c r="G150" s="95">
        <f t="shared" si="2"/>
        <v>0</v>
      </c>
      <c r="H150" s="96">
        <f>SUM(H151)</f>
        <v>0</v>
      </c>
      <c r="I150" s="96">
        <f>SUM(I151)</f>
        <v>0</v>
      </c>
    </row>
    <row r="151" spans="1:9" ht="24">
      <c r="A151" s="98">
        <v>2751</v>
      </c>
      <c r="B151" s="105" t="s">
        <v>316</v>
      </c>
      <c r="C151" s="105">
        <v>5</v>
      </c>
      <c r="D151" s="105">
        <v>1</v>
      </c>
      <c r="E151" s="106" t="s">
        <v>699</v>
      </c>
      <c r="F151" s="112" t="s">
        <v>700</v>
      </c>
      <c r="G151" s="95">
        <f t="shared" si="2"/>
        <v>0</v>
      </c>
      <c r="H151" s="108"/>
      <c r="I151" s="108"/>
    </row>
    <row r="152" spans="1:9" ht="27.75" customHeight="1">
      <c r="A152" s="98">
        <v>2760</v>
      </c>
      <c r="B152" s="88" t="s">
        <v>316</v>
      </c>
      <c r="C152" s="88">
        <v>6</v>
      </c>
      <c r="D152" s="88">
        <v>0</v>
      </c>
      <c r="E152" s="102" t="s">
        <v>50</v>
      </c>
      <c r="F152" s="103" t="s">
        <v>702</v>
      </c>
      <c r="G152" s="95">
        <f t="shared" si="2"/>
        <v>0</v>
      </c>
      <c r="H152" s="96">
        <f>SUM(H153:H154)</f>
        <v>0</v>
      </c>
      <c r="I152" s="96">
        <f>SUM(I153:I154)</f>
        <v>0</v>
      </c>
    </row>
    <row r="153" spans="1:9" ht="24">
      <c r="A153" s="98">
        <v>2761</v>
      </c>
      <c r="B153" s="105" t="s">
        <v>316</v>
      </c>
      <c r="C153" s="105">
        <v>6</v>
      </c>
      <c r="D153" s="105">
        <v>1</v>
      </c>
      <c r="E153" s="106" t="s">
        <v>317</v>
      </c>
      <c r="F153" s="103"/>
      <c r="G153" s="95">
        <f t="shared" si="2"/>
        <v>0</v>
      </c>
      <c r="H153" s="108"/>
      <c r="I153" s="108"/>
    </row>
    <row r="154" spans="1:9" ht="17.25" customHeight="1">
      <c r="A154" s="98">
        <v>2762</v>
      </c>
      <c r="B154" s="105" t="s">
        <v>316</v>
      </c>
      <c r="C154" s="105">
        <v>6</v>
      </c>
      <c r="D154" s="105">
        <v>2</v>
      </c>
      <c r="E154" s="106" t="s">
        <v>701</v>
      </c>
      <c r="F154" s="112" t="s">
        <v>703</v>
      </c>
      <c r="G154" s="95">
        <f t="shared" si="2"/>
        <v>0</v>
      </c>
      <c r="H154" s="108"/>
      <c r="I154" s="108"/>
    </row>
    <row r="155" spans="1:9" s="101" customFormat="1" ht="14.25" customHeight="1">
      <c r="A155" s="98">
        <v>2800</v>
      </c>
      <c r="B155" s="88" t="s">
        <v>318</v>
      </c>
      <c r="C155" s="88">
        <v>0</v>
      </c>
      <c r="D155" s="88">
        <v>0</v>
      </c>
      <c r="E155" s="118" t="s">
        <v>922</v>
      </c>
      <c r="F155" s="113" t="s">
        <v>704</v>
      </c>
      <c r="G155" s="95">
        <f t="shared" si="2"/>
        <v>1177002</v>
      </c>
      <c r="H155" s="96">
        <f>SUM(H156+H158+H166+H170+H174+H176)</f>
        <v>116002</v>
      </c>
      <c r="I155" s="96">
        <f>I156</f>
        <v>1061000</v>
      </c>
    </row>
    <row r="156" spans="1:9" ht="15" customHeight="1">
      <c r="A156" s="98">
        <v>2810</v>
      </c>
      <c r="B156" s="105" t="s">
        <v>318</v>
      </c>
      <c r="C156" s="105">
        <v>1</v>
      </c>
      <c r="D156" s="105">
        <v>0</v>
      </c>
      <c r="E156" s="102" t="s">
        <v>51</v>
      </c>
      <c r="F156" s="103" t="s">
        <v>706</v>
      </c>
      <c r="G156" s="95">
        <f t="shared" si="2"/>
        <v>1061000</v>
      </c>
      <c r="H156" s="96">
        <f>SUM(H157)</f>
        <v>0</v>
      </c>
      <c r="I156" s="96">
        <f>I157</f>
        <v>1061000</v>
      </c>
    </row>
    <row r="157" spans="1:9" ht="14.25" customHeight="1">
      <c r="A157" s="98">
        <v>2811</v>
      </c>
      <c r="B157" s="105" t="s">
        <v>318</v>
      </c>
      <c r="C157" s="105">
        <v>1</v>
      </c>
      <c r="D157" s="105">
        <v>1</v>
      </c>
      <c r="E157" s="106" t="s">
        <v>705</v>
      </c>
      <c r="F157" s="112" t="s">
        <v>707</v>
      </c>
      <c r="G157" s="95">
        <f t="shared" si="2"/>
        <v>1061000</v>
      </c>
      <c r="H157" s="108"/>
      <c r="I157" s="108">
        <v>1061000</v>
      </c>
    </row>
    <row r="158" spans="1:9" ht="14.25" customHeight="1">
      <c r="A158" s="98">
        <v>2820</v>
      </c>
      <c r="B158" s="88" t="s">
        <v>318</v>
      </c>
      <c r="C158" s="88">
        <v>2</v>
      </c>
      <c r="D158" s="88">
        <v>0</v>
      </c>
      <c r="E158" s="102" t="s">
        <v>52</v>
      </c>
      <c r="F158" s="103" t="s">
        <v>708</v>
      </c>
      <c r="G158" s="95">
        <f t="shared" si="2"/>
        <v>116002</v>
      </c>
      <c r="H158" s="96">
        <f>SUM(H159:H165)</f>
        <v>116002</v>
      </c>
      <c r="I158" s="96">
        <v>0</v>
      </c>
    </row>
    <row r="159" spans="1:9" ht="14.25" customHeight="1">
      <c r="A159" s="98">
        <v>2821</v>
      </c>
      <c r="B159" s="105" t="s">
        <v>318</v>
      </c>
      <c r="C159" s="105">
        <v>2</v>
      </c>
      <c r="D159" s="105">
        <v>1</v>
      </c>
      <c r="E159" s="106" t="s">
        <v>319</v>
      </c>
      <c r="F159" s="103"/>
      <c r="G159" s="95">
        <f t="shared" si="2"/>
        <v>22870</v>
      </c>
      <c r="H159" s="108">
        <v>22870</v>
      </c>
      <c r="I159" s="108"/>
    </row>
    <row r="160" spans="1:9" ht="14.25" customHeight="1">
      <c r="A160" s="98">
        <v>2822</v>
      </c>
      <c r="B160" s="105" t="s">
        <v>318</v>
      </c>
      <c r="C160" s="105">
        <v>2</v>
      </c>
      <c r="D160" s="105">
        <v>2</v>
      </c>
      <c r="E160" s="106" t="s">
        <v>320</v>
      </c>
      <c r="F160" s="103"/>
      <c r="G160" s="95">
        <f t="shared" si="2"/>
        <v>0</v>
      </c>
      <c r="H160" s="108"/>
      <c r="I160" s="108"/>
    </row>
    <row r="161" spans="1:9" ht="14.25" customHeight="1">
      <c r="A161" s="98">
        <v>2823</v>
      </c>
      <c r="B161" s="105" t="s">
        <v>318</v>
      </c>
      <c r="C161" s="105">
        <v>2</v>
      </c>
      <c r="D161" s="105">
        <v>3</v>
      </c>
      <c r="E161" s="106" t="s">
        <v>352</v>
      </c>
      <c r="F161" s="112" t="s">
        <v>709</v>
      </c>
      <c r="G161" s="95">
        <f t="shared" si="2"/>
        <v>80632</v>
      </c>
      <c r="H161" s="108">
        <v>80632</v>
      </c>
      <c r="I161" s="108">
        <v>0</v>
      </c>
    </row>
    <row r="162" spans="1:9" ht="14.25" customHeight="1">
      <c r="A162" s="98">
        <v>2824</v>
      </c>
      <c r="B162" s="105" t="s">
        <v>318</v>
      </c>
      <c r="C162" s="105">
        <v>2</v>
      </c>
      <c r="D162" s="105">
        <v>4</v>
      </c>
      <c r="E162" s="106" t="s">
        <v>321</v>
      </c>
      <c r="F162" s="112"/>
      <c r="G162" s="95">
        <f t="shared" si="2"/>
        <v>12500</v>
      </c>
      <c r="H162" s="108">
        <v>12500</v>
      </c>
      <c r="I162" s="108">
        <v>0</v>
      </c>
    </row>
    <row r="163" spans="1:9" ht="14.25" customHeight="1">
      <c r="A163" s="98">
        <v>2825</v>
      </c>
      <c r="B163" s="105" t="s">
        <v>318</v>
      </c>
      <c r="C163" s="105">
        <v>2</v>
      </c>
      <c r="D163" s="105">
        <v>5</v>
      </c>
      <c r="E163" s="106" t="s">
        <v>322</v>
      </c>
      <c r="F163" s="112"/>
      <c r="G163" s="95">
        <f t="shared" si="2"/>
        <v>0</v>
      </c>
      <c r="H163" s="108"/>
      <c r="I163" s="108"/>
    </row>
    <row r="164" spans="1:9" ht="14.25" customHeight="1">
      <c r="A164" s="98">
        <v>2826</v>
      </c>
      <c r="B164" s="105" t="s">
        <v>318</v>
      </c>
      <c r="C164" s="105">
        <v>2</v>
      </c>
      <c r="D164" s="105">
        <v>6</v>
      </c>
      <c r="E164" s="106" t="s">
        <v>323</v>
      </c>
      <c r="F164" s="112"/>
      <c r="G164" s="95">
        <f t="shared" si="2"/>
        <v>0</v>
      </c>
      <c r="H164" s="108"/>
      <c r="I164" s="108"/>
    </row>
    <row r="165" spans="1:9" ht="24">
      <c r="A165" s="98">
        <v>2827</v>
      </c>
      <c r="B165" s="105" t="s">
        <v>318</v>
      </c>
      <c r="C165" s="105">
        <v>2</v>
      </c>
      <c r="D165" s="105">
        <v>7</v>
      </c>
      <c r="E165" s="106" t="s">
        <v>324</v>
      </c>
      <c r="F165" s="112"/>
      <c r="G165" s="95">
        <f t="shared" si="2"/>
        <v>0</v>
      </c>
      <c r="H165" s="108"/>
      <c r="I165" s="108"/>
    </row>
    <row r="166" spans="1:9" ht="36" customHeight="1">
      <c r="A166" s="98">
        <v>2830</v>
      </c>
      <c r="B166" s="88" t="s">
        <v>318</v>
      </c>
      <c r="C166" s="88">
        <v>3</v>
      </c>
      <c r="D166" s="88">
        <v>0</v>
      </c>
      <c r="E166" s="102" t="s">
        <v>53</v>
      </c>
      <c r="F166" s="114" t="s">
        <v>710</v>
      </c>
      <c r="G166" s="95">
        <f t="shared" si="2"/>
        <v>0</v>
      </c>
      <c r="H166" s="96">
        <f>SUM(H167:H169)</f>
        <v>0</v>
      </c>
      <c r="I166" s="96">
        <f>SUM(I167:I169)</f>
        <v>0</v>
      </c>
    </row>
    <row r="167" spans="1:9" ht="15.75">
      <c r="A167" s="98">
        <v>2831</v>
      </c>
      <c r="B167" s="105" t="s">
        <v>318</v>
      </c>
      <c r="C167" s="105">
        <v>3</v>
      </c>
      <c r="D167" s="105">
        <v>1</v>
      </c>
      <c r="E167" s="106" t="s">
        <v>353</v>
      </c>
      <c r="F167" s="114"/>
      <c r="G167" s="95">
        <f t="shared" si="2"/>
        <v>0</v>
      </c>
      <c r="H167" s="108"/>
      <c r="I167" s="108"/>
    </row>
    <row r="168" spans="1:9" ht="15.75">
      <c r="A168" s="98">
        <v>2832</v>
      </c>
      <c r="B168" s="105" t="s">
        <v>318</v>
      </c>
      <c r="C168" s="105">
        <v>3</v>
      </c>
      <c r="D168" s="105">
        <v>2</v>
      </c>
      <c r="E168" s="106" t="s">
        <v>359</v>
      </c>
      <c r="F168" s="114"/>
      <c r="G168" s="95">
        <f t="shared" si="2"/>
        <v>0</v>
      </c>
      <c r="H168" s="108"/>
      <c r="I168" s="108"/>
    </row>
    <row r="169" spans="1:9" ht="14.25" customHeight="1">
      <c r="A169" s="98">
        <v>2833</v>
      </c>
      <c r="B169" s="105" t="s">
        <v>318</v>
      </c>
      <c r="C169" s="105">
        <v>3</v>
      </c>
      <c r="D169" s="105">
        <v>3</v>
      </c>
      <c r="E169" s="106" t="s">
        <v>360</v>
      </c>
      <c r="F169" s="112" t="s">
        <v>711</v>
      </c>
      <c r="G169" s="95">
        <f t="shared" si="2"/>
        <v>0</v>
      </c>
      <c r="H169" s="108"/>
      <c r="I169" s="108"/>
    </row>
    <row r="170" spans="1:9" ht="26.25" customHeight="1">
      <c r="A170" s="98">
        <v>2840</v>
      </c>
      <c r="B170" s="88" t="s">
        <v>318</v>
      </c>
      <c r="C170" s="88">
        <v>4</v>
      </c>
      <c r="D170" s="88">
        <v>0</v>
      </c>
      <c r="E170" s="102" t="s">
        <v>54</v>
      </c>
      <c r="F170" s="114" t="s">
        <v>712</v>
      </c>
      <c r="G170" s="95">
        <f t="shared" si="2"/>
        <v>0</v>
      </c>
      <c r="H170" s="96">
        <f>SUM(H171:H173)</f>
        <v>0</v>
      </c>
      <c r="I170" s="96">
        <f>SUM(I171:I173)</f>
        <v>0</v>
      </c>
    </row>
    <row r="171" spans="1:9" ht="15.75">
      <c r="A171" s="98">
        <v>2841</v>
      </c>
      <c r="B171" s="105" t="s">
        <v>318</v>
      </c>
      <c r="C171" s="105">
        <v>4</v>
      </c>
      <c r="D171" s="105">
        <v>1</v>
      </c>
      <c r="E171" s="106" t="s">
        <v>362</v>
      </c>
      <c r="F171" s="114"/>
      <c r="G171" s="95">
        <f t="shared" si="2"/>
        <v>0</v>
      </c>
      <c r="H171" s="108"/>
      <c r="I171" s="108"/>
    </row>
    <row r="172" spans="1:9" ht="26.25" customHeight="1">
      <c r="A172" s="98">
        <v>2842</v>
      </c>
      <c r="B172" s="105" t="s">
        <v>318</v>
      </c>
      <c r="C172" s="105">
        <v>4</v>
      </c>
      <c r="D172" s="105">
        <v>2</v>
      </c>
      <c r="E172" s="106" t="s">
        <v>363</v>
      </c>
      <c r="F172" s="114"/>
      <c r="G172" s="95">
        <f t="shared" si="2"/>
        <v>0</v>
      </c>
      <c r="H172" s="108"/>
      <c r="I172" s="108"/>
    </row>
    <row r="173" spans="1:9" ht="16.5" customHeight="1">
      <c r="A173" s="98">
        <v>2843</v>
      </c>
      <c r="B173" s="105" t="s">
        <v>318</v>
      </c>
      <c r="C173" s="105">
        <v>4</v>
      </c>
      <c r="D173" s="105">
        <v>3</v>
      </c>
      <c r="E173" s="106" t="s">
        <v>361</v>
      </c>
      <c r="F173" s="112" t="s">
        <v>713</v>
      </c>
      <c r="G173" s="95">
        <f t="shared" si="2"/>
        <v>0</v>
      </c>
      <c r="H173" s="108"/>
      <c r="I173" s="108"/>
    </row>
    <row r="174" spans="1:9" ht="36.75" customHeight="1">
      <c r="A174" s="98">
        <v>2850</v>
      </c>
      <c r="B174" s="88" t="s">
        <v>318</v>
      </c>
      <c r="C174" s="88">
        <v>5</v>
      </c>
      <c r="D174" s="88">
        <v>0</v>
      </c>
      <c r="E174" s="119" t="s">
        <v>55</v>
      </c>
      <c r="F174" s="114" t="s">
        <v>715</v>
      </c>
      <c r="G174" s="95">
        <f t="shared" si="2"/>
        <v>0</v>
      </c>
      <c r="H174" s="96">
        <f>SUM(H175)</f>
        <v>0</v>
      </c>
      <c r="I174" s="96">
        <f>SUM(I175)</f>
        <v>0</v>
      </c>
    </row>
    <row r="175" spans="1:9" ht="26.25" customHeight="1">
      <c r="A175" s="98">
        <v>2851</v>
      </c>
      <c r="B175" s="88" t="s">
        <v>318</v>
      </c>
      <c r="C175" s="88">
        <v>5</v>
      </c>
      <c r="D175" s="88">
        <v>1</v>
      </c>
      <c r="E175" s="120" t="s">
        <v>714</v>
      </c>
      <c r="F175" s="112" t="s">
        <v>716</v>
      </c>
      <c r="G175" s="95">
        <f t="shared" si="2"/>
        <v>0</v>
      </c>
      <c r="H175" s="108"/>
      <c r="I175" s="108"/>
    </row>
    <row r="176" spans="1:9" ht="26.25" customHeight="1">
      <c r="A176" s="98">
        <v>2860</v>
      </c>
      <c r="B176" s="88" t="s">
        <v>318</v>
      </c>
      <c r="C176" s="88">
        <v>6</v>
      </c>
      <c r="D176" s="88">
        <v>0</v>
      </c>
      <c r="E176" s="119" t="s">
        <v>56</v>
      </c>
      <c r="F176" s="114" t="s">
        <v>820</v>
      </c>
      <c r="G176" s="95">
        <f t="shared" si="2"/>
        <v>1061000</v>
      </c>
      <c r="H176" s="96">
        <f>SUM(H177)</f>
        <v>0</v>
      </c>
      <c r="I176" s="96">
        <f>SUM(I177)</f>
        <v>1061000</v>
      </c>
    </row>
    <row r="177" spans="1:9" ht="26.25" customHeight="1">
      <c r="A177" s="98">
        <v>2861</v>
      </c>
      <c r="B177" s="105" t="s">
        <v>318</v>
      </c>
      <c r="C177" s="105">
        <v>6</v>
      </c>
      <c r="D177" s="105">
        <v>1</v>
      </c>
      <c r="E177" s="120" t="s">
        <v>717</v>
      </c>
      <c r="F177" s="112" t="s">
        <v>821</v>
      </c>
      <c r="G177" s="95">
        <f t="shared" si="2"/>
        <v>1061000</v>
      </c>
      <c r="H177" s="108"/>
      <c r="I177" s="108">
        <v>1061000</v>
      </c>
    </row>
    <row r="178" spans="1:9" s="101" customFormat="1" ht="15" customHeight="1">
      <c r="A178" s="98">
        <v>2900</v>
      </c>
      <c r="B178" s="88" t="s">
        <v>325</v>
      </c>
      <c r="C178" s="88">
        <v>0</v>
      </c>
      <c r="D178" s="88">
        <v>0</v>
      </c>
      <c r="E178" s="118" t="s">
        <v>923</v>
      </c>
      <c r="F178" s="113" t="s">
        <v>822</v>
      </c>
      <c r="G178" s="95">
        <f t="shared" si="2"/>
        <v>736573</v>
      </c>
      <c r="H178" s="96">
        <f>SUM(H179+H182+H185+H188+H191+H194+H196+H198)</f>
        <v>736573</v>
      </c>
      <c r="I178" s="96">
        <f>SUM(I179+I182+I185+I188+I191+I194+I196+I198)</f>
        <v>0</v>
      </c>
    </row>
    <row r="179" spans="1:9" ht="24.75" customHeight="1">
      <c r="A179" s="98">
        <v>2910</v>
      </c>
      <c r="B179" s="88" t="s">
        <v>325</v>
      </c>
      <c r="C179" s="88">
        <v>1</v>
      </c>
      <c r="D179" s="88">
        <v>0</v>
      </c>
      <c r="E179" s="102" t="s">
        <v>57</v>
      </c>
      <c r="F179" s="103" t="s">
        <v>823</v>
      </c>
      <c r="G179" s="95">
        <f t="shared" si="2"/>
        <v>499371</v>
      </c>
      <c r="H179" s="96">
        <f>SUM(H180:H181)</f>
        <v>499371</v>
      </c>
      <c r="I179" s="96">
        <f>SUM(I180:I181)</f>
        <v>0</v>
      </c>
    </row>
    <row r="180" spans="1:9" ht="18.75" customHeight="1">
      <c r="A180" s="98">
        <v>2911</v>
      </c>
      <c r="B180" s="105" t="s">
        <v>325</v>
      </c>
      <c r="C180" s="105">
        <v>1</v>
      </c>
      <c r="D180" s="105">
        <v>1</v>
      </c>
      <c r="E180" s="106" t="s">
        <v>824</v>
      </c>
      <c r="F180" s="112" t="s">
        <v>825</v>
      </c>
      <c r="G180" s="95">
        <f t="shared" si="2"/>
        <v>499371</v>
      </c>
      <c r="H180" s="108">
        <v>499371</v>
      </c>
      <c r="I180" s="108"/>
    </row>
    <row r="181" spans="1:9" ht="18.75" customHeight="1">
      <c r="A181" s="98">
        <v>2912</v>
      </c>
      <c r="B181" s="105" t="s">
        <v>325</v>
      </c>
      <c r="C181" s="105">
        <v>1</v>
      </c>
      <c r="D181" s="105">
        <v>2</v>
      </c>
      <c r="E181" s="106" t="s">
        <v>326</v>
      </c>
      <c r="F181" s="112" t="s">
        <v>826</v>
      </c>
      <c r="G181" s="95">
        <f t="shared" si="2"/>
        <v>0</v>
      </c>
      <c r="H181" s="108">
        <v>0</v>
      </c>
      <c r="I181" s="108">
        <v>0</v>
      </c>
    </row>
    <row r="182" spans="1:9" ht="15" customHeight="1">
      <c r="A182" s="98">
        <v>2920</v>
      </c>
      <c r="B182" s="88" t="s">
        <v>325</v>
      </c>
      <c r="C182" s="88">
        <v>2</v>
      </c>
      <c r="D182" s="88">
        <v>0</v>
      </c>
      <c r="E182" s="102" t="s">
        <v>58</v>
      </c>
      <c r="F182" s="103" t="s">
        <v>827</v>
      </c>
      <c r="G182" s="95">
        <f t="shared" si="2"/>
        <v>1350</v>
      </c>
      <c r="H182" s="96">
        <f>SUM(H183:H184)</f>
        <v>1350</v>
      </c>
      <c r="I182" s="96">
        <f>SUM(I183:I184)</f>
        <v>0</v>
      </c>
    </row>
    <row r="183" spans="1:9" ht="18.75" customHeight="1">
      <c r="A183" s="98">
        <v>2921</v>
      </c>
      <c r="B183" s="105" t="s">
        <v>325</v>
      </c>
      <c r="C183" s="105">
        <v>2</v>
      </c>
      <c r="D183" s="105">
        <v>1</v>
      </c>
      <c r="E183" s="106" t="s">
        <v>327</v>
      </c>
      <c r="F183" s="112" t="s">
        <v>828</v>
      </c>
      <c r="G183" s="95">
        <f t="shared" si="2"/>
        <v>1350</v>
      </c>
      <c r="H183" s="108">
        <v>1350</v>
      </c>
      <c r="I183" s="108"/>
    </row>
    <row r="184" spans="1:9" ht="18.75" customHeight="1">
      <c r="A184" s="98">
        <v>2922</v>
      </c>
      <c r="B184" s="105" t="s">
        <v>325</v>
      </c>
      <c r="C184" s="105">
        <v>2</v>
      </c>
      <c r="D184" s="105">
        <v>2</v>
      </c>
      <c r="E184" s="106" t="s">
        <v>328</v>
      </c>
      <c r="F184" s="112" t="s">
        <v>829</v>
      </c>
      <c r="G184" s="95">
        <f t="shared" si="2"/>
        <v>0</v>
      </c>
      <c r="H184" s="108"/>
      <c r="I184" s="108"/>
    </row>
    <row r="185" spans="1:9" ht="39" customHeight="1">
      <c r="A185" s="98">
        <v>2930</v>
      </c>
      <c r="B185" s="88" t="s">
        <v>325</v>
      </c>
      <c r="C185" s="88">
        <v>3</v>
      </c>
      <c r="D185" s="88">
        <v>0</v>
      </c>
      <c r="E185" s="102" t="s">
        <v>59</v>
      </c>
      <c r="F185" s="103" t="s">
        <v>830</v>
      </c>
      <c r="G185" s="95">
        <f t="shared" si="2"/>
        <v>0</v>
      </c>
      <c r="H185" s="96">
        <f>SUM(H186:H187)</f>
        <v>0</v>
      </c>
      <c r="I185" s="96">
        <f>SUM(I186:I187)</f>
        <v>0</v>
      </c>
    </row>
    <row r="186" spans="1:9" ht="27" customHeight="1">
      <c r="A186" s="98">
        <v>2931</v>
      </c>
      <c r="B186" s="105" t="s">
        <v>325</v>
      </c>
      <c r="C186" s="105">
        <v>3</v>
      </c>
      <c r="D186" s="105">
        <v>1</v>
      </c>
      <c r="E186" s="106" t="s">
        <v>329</v>
      </c>
      <c r="F186" s="112" t="s">
        <v>831</v>
      </c>
      <c r="G186" s="95">
        <f t="shared" si="2"/>
        <v>0</v>
      </c>
      <c r="H186" s="108"/>
      <c r="I186" s="108"/>
    </row>
    <row r="187" spans="1:9" ht="15.75">
      <c r="A187" s="98">
        <v>2932</v>
      </c>
      <c r="B187" s="105" t="s">
        <v>325</v>
      </c>
      <c r="C187" s="105">
        <v>3</v>
      </c>
      <c r="D187" s="105">
        <v>2</v>
      </c>
      <c r="E187" s="106" t="s">
        <v>330</v>
      </c>
      <c r="F187" s="112"/>
      <c r="G187" s="95">
        <f t="shared" si="2"/>
        <v>0</v>
      </c>
      <c r="H187" s="108"/>
      <c r="I187" s="108"/>
    </row>
    <row r="188" spans="1:9" ht="16.5" customHeight="1">
      <c r="A188" s="98">
        <v>2940</v>
      </c>
      <c r="B188" s="88" t="s">
        <v>325</v>
      </c>
      <c r="C188" s="88">
        <v>4</v>
      </c>
      <c r="D188" s="88">
        <v>0</v>
      </c>
      <c r="E188" s="102" t="s">
        <v>60</v>
      </c>
      <c r="F188" s="103" t="s">
        <v>832</v>
      </c>
      <c r="G188" s="95">
        <f t="shared" si="2"/>
        <v>17000</v>
      </c>
      <c r="H188" s="96">
        <f>SUM(H189:H190)</f>
        <v>17000</v>
      </c>
      <c r="I188" s="96">
        <f>SUM(I189:I190)</f>
        <v>0</v>
      </c>
    </row>
    <row r="189" spans="1:9" ht="16.5" customHeight="1">
      <c r="A189" s="98">
        <v>2941</v>
      </c>
      <c r="B189" s="105" t="s">
        <v>325</v>
      </c>
      <c r="C189" s="105">
        <v>4</v>
      </c>
      <c r="D189" s="105">
        <v>1</v>
      </c>
      <c r="E189" s="106" t="s">
        <v>331</v>
      </c>
      <c r="F189" s="112" t="s">
        <v>833</v>
      </c>
      <c r="G189" s="95">
        <f t="shared" si="2"/>
        <v>17000</v>
      </c>
      <c r="H189" s="108">
        <v>17000</v>
      </c>
      <c r="I189" s="108"/>
    </row>
    <row r="190" spans="1:9" ht="16.5" customHeight="1">
      <c r="A190" s="98">
        <v>2942</v>
      </c>
      <c r="B190" s="105" t="s">
        <v>325</v>
      </c>
      <c r="C190" s="105">
        <v>4</v>
      </c>
      <c r="D190" s="105">
        <v>2</v>
      </c>
      <c r="E190" s="106" t="s">
        <v>332</v>
      </c>
      <c r="F190" s="112" t="s">
        <v>834</v>
      </c>
      <c r="G190" s="95">
        <f t="shared" si="2"/>
        <v>0</v>
      </c>
      <c r="H190" s="108"/>
      <c r="I190" s="108"/>
    </row>
    <row r="191" spans="1:9" ht="27.75" customHeight="1">
      <c r="A191" s="98">
        <v>2950</v>
      </c>
      <c r="B191" s="88" t="s">
        <v>325</v>
      </c>
      <c r="C191" s="88">
        <v>5</v>
      </c>
      <c r="D191" s="88">
        <v>0</v>
      </c>
      <c r="E191" s="102" t="s">
        <v>61</v>
      </c>
      <c r="F191" s="103" t="s">
        <v>835</v>
      </c>
      <c r="G191" s="95">
        <f t="shared" si="2"/>
        <v>218852</v>
      </c>
      <c r="H191" s="96">
        <f>SUM(H192:H193)</f>
        <v>218852</v>
      </c>
      <c r="I191" s="96">
        <f>SUM(I192:I193)</f>
        <v>0</v>
      </c>
    </row>
    <row r="192" spans="1:9" ht="15.75">
      <c r="A192" s="98">
        <v>2951</v>
      </c>
      <c r="B192" s="105" t="s">
        <v>325</v>
      </c>
      <c r="C192" s="105">
        <v>5</v>
      </c>
      <c r="D192" s="105">
        <v>1</v>
      </c>
      <c r="E192" s="106" t="s">
        <v>333</v>
      </c>
      <c r="F192" s="103"/>
      <c r="G192" s="95">
        <f t="shared" si="2"/>
        <v>218852</v>
      </c>
      <c r="H192" s="108">
        <v>218852</v>
      </c>
      <c r="I192" s="108"/>
    </row>
    <row r="193" spans="1:9" ht="15.75" customHeight="1">
      <c r="A193" s="98">
        <v>2952</v>
      </c>
      <c r="B193" s="105" t="s">
        <v>325</v>
      </c>
      <c r="C193" s="105">
        <v>5</v>
      </c>
      <c r="D193" s="105">
        <v>2</v>
      </c>
      <c r="E193" s="106" t="s">
        <v>334</v>
      </c>
      <c r="F193" s="112" t="s">
        <v>836</v>
      </c>
      <c r="G193" s="95">
        <f t="shared" si="2"/>
        <v>0</v>
      </c>
      <c r="H193" s="108"/>
      <c r="I193" s="108"/>
    </row>
    <row r="194" spans="1:9" ht="26.25" customHeight="1">
      <c r="A194" s="98">
        <v>2960</v>
      </c>
      <c r="B194" s="88" t="s">
        <v>325</v>
      </c>
      <c r="C194" s="88">
        <v>6</v>
      </c>
      <c r="D194" s="88">
        <v>0</v>
      </c>
      <c r="E194" s="102" t="s">
        <v>62</v>
      </c>
      <c r="F194" s="103" t="s">
        <v>838</v>
      </c>
      <c r="G194" s="95">
        <f t="shared" si="2"/>
        <v>0</v>
      </c>
      <c r="H194" s="96">
        <f>SUM(H195)</f>
        <v>0</v>
      </c>
      <c r="I194" s="96">
        <f>SUM(I195)</f>
        <v>0</v>
      </c>
    </row>
    <row r="195" spans="1:9" ht="24.75" customHeight="1">
      <c r="A195" s="98">
        <v>2961</v>
      </c>
      <c r="B195" s="105" t="s">
        <v>325</v>
      </c>
      <c r="C195" s="105">
        <v>6</v>
      </c>
      <c r="D195" s="105">
        <v>1</v>
      </c>
      <c r="E195" s="106" t="s">
        <v>837</v>
      </c>
      <c r="F195" s="112" t="s">
        <v>839</v>
      </c>
      <c r="G195" s="95">
        <f t="shared" si="2"/>
        <v>0</v>
      </c>
      <c r="H195" s="108"/>
      <c r="I195" s="108"/>
    </row>
    <row r="196" spans="1:9" ht="26.25" customHeight="1">
      <c r="A196" s="98">
        <v>2970</v>
      </c>
      <c r="B196" s="88" t="s">
        <v>325</v>
      </c>
      <c r="C196" s="88">
        <v>7</v>
      </c>
      <c r="D196" s="88">
        <v>0</v>
      </c>
      <c r="E196" s="102" t="s">
        <v>63</v>
      </c>
      <c r="F196" s="103" t="s">
        <v>841</v>
      </c>
      <c r="G196" s="95">
        <f t="shared" si="2"/>
        <v>0</v>
      </c>
      <c r="H196" s="96">
        <f>SUM(H197)</f>
        <v>0</v>
      </c>
      <c r="I196" s="96">
        <f>SUM(I197)</f>
        <v>0</v>
      </c>
    </row>
    <row r="197" spans="1:9" ht="26.25" customHeight="1">
      <c r="A197" s="98">
        <v>2971</v>
      </c>
      <c r="B197" s="105" t="s">
        <v>325</v>
      </c>
      <c r="C197" s="105">
        <v>7</v>
      </c>
      <c r="D197" s="105">
        <v>1</v>
      </c>
      <c r="E197" s="106" t="s">
        <v>840</v>
      </c>
      <c r="F197" s="112" t="s">
        <v>841</v>
      </c>
      <c r="G197" s="95">
        <f t="shared" si="2"/>
        <v>0</v>
      </c>
      <c r="H197" s="108"/>
      <c r="I197" s="108"/>
    </row>
    <row r="198" spans="1:9" ht="17.25" customHeight="1">
      <c r="A198" s="98">
        <v>2980</v>
      </c>
      <c r="B198" s="88" t="s">
        <v>325</v>
      </c>
      <c r="C198" s="88">
        <v>8</v>
      </c>
      <c r="D198" s="88">
        <v>0</v>
      </c>
      <c r="E198" s="102" t="s">
        <v>64</v>
      </c>
      <c r="F198" s="103" t="s">
        <v>843</v>
      </c>
      <c r="G198" s="95">
        <f t="shared" si="2"/>
        <v>0</v>
      </c>
      <c r="H198" s="96">
        <f>SUM(H199)</f>
        <v>0</v>
      </c>
      <c r="I198" s="96">
        <f>SUM(I199)</f>
        <v>0</v>
      </c>
    </row>
    <row r="199" spans="1:9" ht="20.25" customHeight="1">
      <c r="A199" s="98">
        <v>2981</v>
      </c>
      <c r="B199" s="105" t="s">
        <v>325</v>
      </c>
      <c r="C199" s="105">
        <v>8</v>
      </c>
      <c r="D199" s="105">
        <v>1</v>
      </c>
      <c r="E199" s="106" t="s">
        <v>842</v>
      </c>
      <c r="F199" s="112" t="s">
        <v>844</v>
      </c>
      <c r="G199" s="95">
        <f t="shared" si="2"/>
        <v>0</v>
      </c>
      <c r="H199" s="108"/>
      <c r="I199" s="108"/>
    </row>
    <row r="200" spans="1:9" s="101" customFormat="1" ht="15" customHeight="1">
      <c r="A200" s="98">
        <v>3000</v>
      </c>
      <c r="B200" s="88" t="s">
        <v>335</v>
      </c>
      <c r="C200" s="88">
        <v>0</v>
      </c>
      <c r="D200" s="88">
        <v>0</v>
      </c>
      <c r="E200" s="118" t="s">
        <v>924</v>
      </c>
      <c r="F200" s="113" t="s">
        <v>845</v>
      </c>
      <c r="G200" s="95">
        <f t="shared" si="2"/>
        <v>57500</v>
      </c>
      <c r="H200" s="96">
        <f>SUM(H201+H204+H206+H208+H210+H212+H214+H216+H218)</f>
        <v>57500</v>
      </c>
      <c r="I200" s="96">
        <f>SUM(I201+I204+I206+I208+I210+I212+I214+I216+I218)</f>
        <v>0</v>
      </c>
    </row>
    <row r="201" spans="1:9" ht="24.75" customHeight="1">
      <c r="A201" s="98">
        <v>3010</v>
      </c>
      <c r="B201" s="88" t="s">
        <v>335</v>
      </c>
      <c r="C201" s="88">
        <v>1</v>
      </c>
      <c r="D201" s="88">
        <v>0</v>
      </c>
      <c r="E201" s="102" t="s">
        <v>65</v>
      </c>
      <c r="F201" s="103" t="s">
        <v>846</v>
      </c>
      <c r="G201" s="95">
        <f aca="true" t="shared" si="3" ref="G201:G223">SUM(H201:I201)</f>
        <v>0</v>
      </c>
      <c r="H201" s="96">
        <f>SUM(H202:H203)</f>
        <v>0</v>
      </c>
      <c r="I201" s="96">
        <f>SUM(I202:I203)</f>
        <v>0</v>
      </c>
    </row>
    <row r="202" spans="1:9" ht="15.75" customHeight="1">
      <c r="A202" s="98">
        <v>3011</v>
      </c>
      <c r="B202" s="105" t="s">
        <v>335</v>
      </c>
      <c r="C202" s="105">
        <v>1</v>
      </c>
      <c r="D202" s="105">
        <v>1</v>
      </c>
      <c r="E202" s="106" t="s">
        <v>847</v>
      </c>
      <c r="F202" s="112" t="s">
        <v>848</v>
      </c>
      <c r="G202" s="95">
        <f t="shared" si="3"/>
        <v>0</v>
      </c>
      <c r="H202" s="108"/>
      <c r="I202" s="108"/>
    </row>
    <row r="203" spans="1:9" ht="15.75" customHeight="1">
      <c r="A203" s="98">
        <v>3012</v>
      </c>
      <c r="B203" s="105" t="s">
        <v>335</v>
      </c>
      <c r="C203" s="105">
        <v>1</v>
      </c>
      <c r="D203" s="105">
        <v>2</v>
      </c>
      <c r="E203" s="106" t="s">
        <v>849</v>
      </c>
      <c r="F203" s="112" t="s">
        <v>850</v>
      </c>
      <c r="G203" s="95">
        <f t="shared" si="3"/>
        <v>0</v>
      </c>
      <c r="H203" s="108"/>
      <c r="I203" s="108"/>
    </row>
    <row r="204" spans="1:9" ht="15.75" customHeight="1">
      <c r="A204" s="98">
        <v>3020</v>
      </c>
      <c r="B204" s="88" t="s">
        <v>335</v>
      </c>
      <c r="C204" s="88">
        <v>2</v>
      </c>
      <c r="D204" s="88">
        <v>0</v>
      </c>
      <c r="E204" s="102" t="s">
        <v>66</v>
      </c>
      <c r="F204" s="103" t="s">
        <v>852</v>
      </c>
      <c r="G204" s="95">
        <f t="shared" si="3"/>
        <v>0</v>
      </c>
      <c r="H204" s="96">
        <f>SUM(H205)</f>
        <v>0</v>
      </c>
      <c r="I204" s="96">
        <f>SUM(I205)</f>
        <v>0</v>
      </c>
    </row>
    <row r="205" spans="1:9" ht="15.75" customHeight="1">
      <c r="A205" s="98">
        <v>3021</v>
      </c>
      <c r="B205" s="105" t="s">
        <v>335</v>
      </c>
      <c r="C205" s="105">
        <v>2</v>
      </c>
      <c r="D205" s="105">
        <v>1</v>
      </c>
      <c r="E205" s="106" t="s">
        <v>851</v>
      </c>
      <c r="F205" s="112" t="s">
        <v>853</v>
      </c>
      <c r="G205" s="95">
        <f t="shared" si="3"/>
        <v>0</v>
      </c>
      <c r="H205" s="108"/>
      <c r="I205" s="108"/>
    </row>
    <row r="206" spans="1:9" ht="15.75" customHeight="1">
      <c r="A206" s="98">
        <v>3030</v>
      </c>
      <c r="B206" s="88" t="s">
        <v>335</v>
      </c>
      <c r="C206" s="88">
        <v>3</v>
      </c>
      <c r="D206" s="88">
        <v>0</v>
      </c>
      <c r="E206" s="102" t="s">
        <v>67</v>
      </c>
      <c r="F206" s="103" t="s">
        <v>855</v>
      </c>
      <c r="G206" s="95">
        <f t="shared" si="3"/>
        <v>0</v>
      </c>
      <c r="H206" s="96">
        <f>SUM(H207)</f>
        <v>0</v>
      </c>
      <c r="I206" s="96">
        <f>SUM(I207)</f>
        <v>0</v>
      </c>
    </row>
    <row r="207" spans="1:9" s="104" customFormat="1" ht="15.75" customHeight="1">
      <c r="A207" s="98">
        <v>3031</v>
      </c>
      <c r="B207" s="105" t="s">
        <v>335</v>
      </c>
      <c r="C207" s="105">
        <v>3</v>
      </c>
      <c r="D207" s="105" t="s">
        <v>245</v>
      </c>
      <c r="E207" s="106" t="s">
        <v>854</v>
      </c>
      <c r="F207" s="103"/>
      <c r="G207" s="95">
        <f t="shared" si="3"/>
        <v>0</v>
      </c>
      <c r="H207" s="121"/>
      <c r="I207" s="121"/>
    </row>
    <row r="208" spans="1:9" ht="15.75" customHeight="1">
      <c r="A208" s="98">
        <v>3040</v>
      </c>
      <c r="B208" s="88" t="s">
        <v>335</v>
      </c>
      <c r="C208" s="88">
        <v>4</v>
      </c>
      <c r="D208" s="88">
        <v>0</v>
      </c>
      <c r="E208" s="102" t="s">
        <v>68</v>
      </c>
      <c r="F208" s="103" t="s">
        <v>857</v>
      </c>
      <c r="G208" s="95">
        <f t="shared" si="3"/>
        <v>0</v>
      </c>
      <c r="H208" s="96">
        <f>SUM(H209)</f>
        <v>0</v>
      </c>
      <c r="I208" s="96">
        <f>SUM(I209)</f>
        <v>0</v>
      </c>
    </row>
    <row r="209" spans="1:9" ht="15.75" customHeight="1">
      <c r="A209" s="98">
        <v>3041</v>
      </c>
      <c r="B209" s="105" t="s">
        <v>335</v>
      </c>
      <c r="C209" s="105">
        <v>4</v>
      </c>
      <c r="D209" s="105">
        <v>1</v>
      </c>
      <c r="E209" s="106" t="s">
        <v>856</v>
      </c>
      <c r="F209" s="112" t="s">
        <v>858</v>
      </c>
      <c r="G209" s="95">
        <f t="shared" si="3"/>
        <v>0</v>
      </c>
      <c r="H209" s="108"/>
      <c r="I209" s="108"/>
    </row>
    <row r="210" spans="1:9" ht="15.75" customHeight="1">
      <c r="A210" s="98">
        <v>3050</v>
      </c>
      <c r="B210" s="88" t="s">
        <v>335</v>
      </c>
      <c r="C210" s="88">
        <v>5</v>
      </c>
      <c r="D210" s="88">
        <v>0</v>
      </c>
      <c r="E210" s="102" t="s">
        <v>69</v>
      </c>
      <c r="F210" s="103" t="s">
        <v>860</v>
      </c>
      <c r="G210" s="95">
        <f t="shared" si="3"/>
        <v>0</v>
      </c>
      <c r="H210" s="96">
        <f>SUM(H211)</f>
        <v>0</v>
      </c>
      <c r="I210" s="96">
        <f>SUM(I211)</f>
        <v>0</v>
      </c>
    </row>
    <row r="211" spans="1:9" ht="15.75" customHeight="1">
      <c r="A211" s="98">
        <v>3051</v>
      </c>
      <c r="B211" s="105" t="s">
        <v>335</v>
      </c>
      <c r="C211" s="105">
        <v>5</v>
      </c>
      <c r="D211" s="105">
        <v>1</v>
      </c>
      <c r="E211" s="106" t="s">
        <v>859</v>
      </c>
      <c r="F211" s="112" t="s">
        <v>860</v>
      </c>
      <c r="G211" s="95">
        <f t="shared" si="3"/>
        <v>0</v>
      </c>
      <c r="H211" s="108"/>
      <c r="I211" s="108"/>
    </row>
    <row r="212" spans="1:9" ht="15.75" customHeight="1">
      <c r="A212" s="98">
        <v>3060</v>
      </c>
      <c r="B212" s="88" t="s">
        <v>335</v>
      </c>
      <c r="C212" s="88">
        <v>6</v>
      </c>
      <c r="D212" s="88">
        <v>0</v>
      </c>
      <c r="E212" s="102" t="s">
        <v>70</v>
      </c>
      <c r="F212" s="103" t="s">
        <v>862</v>
      </c>
      <c r="G212" s="95">
        <f t="shared" si="3"/>
        <v>0</v>
      </c>
      <c r="H212" s="96">
        <f>SUM(H213)</f>
        <v>0</v>
      </c>
      <c r="I212" s="96">
        <f>SUM(I213)</f>
        <v>0</v>
      </c>
    </row>
    <row r="213" spans="1:9" ht="15.75" customHeight="1">
      <c r="A213" s="98">
        <v>3061</v>
      </c>
      <c r="B213" s="105" t="s">
        <v>335</v>
      </c>
      <c r="C213" s="105">
        <v>6</v>
      </c>
      <c r="D213" s="105">
        <v>1</v>
      </c>
      <c r="E213" s="106" t="s">
        <v>861</v>
      </c>
      <c r="F213" s="112" t="s">
        <v>862</v>
      </c>
      <c r="G213" s="95">
        <f t="shared" si="3"/>
        <v>0</v>
      </c>
      <c r="H213" s="108"/>
      <c r="I213" s="108"/>
    </row>
    <row r="214" spans="1:9" ht="26.25" customHeight="1">
      <c r="A214" s="98">
        <v>3070</v>
      </c>
      <c r="B214" s="88" t="s">
        <v>335</v>
      </c>
      <c r="C214" s="88">
        <v>7</v>
      </c>
      <c r="D214" s="88">
        <v>0</v>
      </c>
      <c r="E214" s="102" t="s">
        <v>71</v>
      </c>
      <c r="F214" s="103" t="s">
        <v>864</v>
      </c>
      <c r="G214" s="95">
        <f t="shared" si="3"/>
        <v>57500</v>
      </c>
      <c r="H214" s="96">
        <f>SUM(H215)</f>
        <v>57500</v>
      </c>
      <c r="I214" s="96">
        <f>SUM(I215)</f>
        <v>0</v>
      </c>
    </row>
    <row r="215" spans="1:9" ht="24.75" customHeight="1">
      <c r="A215" s="98">
        <v>3071</v>
      </c>
      <c r="B215" s="105" t="s">
        <v>335</v>
      </c>
      <c r="C215" s="105">
        <v>7</v>
      </c>
      <c r="D215" s="105">
        <v>1</v>
      </c>
      <c r="E215" s="106" t="s">
        <v>863</v>
      </c>
      <c r="F215" s="112" t="s">
        <v>866</v>
      </c>
      <c r="G215" s="95">
        <f t="shared" si="3"/>
        <v>57500</v>
      </c>
      <c r="H215" s="108">
        <v>57500</v>
      </c>
      <c r="I215" s="108"/>
    </row>
    <row r="216" spans="1:9" ht="37.5" customHeight="1">
      <c r="A216" s="98">
        <v>3080</v>
      </c>
      <c r="B216" s="88" t="s">
        <v>335</v>
      </c>
      <c r="C216" s="88">
        <v>8</v>
      </c>
      <c r="D216" s="88">
        <v>0</v>
      </c>
      <c r="E216" s="102" t="s">
        <v>72</v>
      </c>
      <c r="F216" s="103" t="s">
        <v>867</v>
      </c>
      <c r="G216" s="95">
        <f t="shared" si="3"/>
        <v>0</v>
      </c>
      <c r="H216" s="96">
        <f>SUM(H217)</f>
        <v>0</v>
      </c>
      <c r="I216" s="96">
        <f>SUM(I217)</f>
        <v>0</v>
      </c>
    </row>
    <row r="217" spans="1:9" ht="26.25" customHeight="1">
      <c r="A217" s="98">
        <v>3081</v>
      </c>
      <c r="B217" s="105" t="s">
        <v>335</v>
      </c>
      <c r="C217" s="105">
        <v>8</v>
      </c>
      <c r="D217" s="105">
        <v>1</v>
      </c>
      <c r="E217" s="106" t="s">
        <v>73</v>
      </c>
      <c r="F217" s="112" t="s">
        <v>868</v>
      </c>
      <c r="G217" s="95">
        <f t="shared" si="3"/>
        <v>0</v>
      </c>
      <c r="H217" s="108"/>
      <c r="I217" s="108"/>
    </row>
    <row r="218" spans="1:9" ht="27.75" customHeight="1" hidden="1">
      <c r="A218" s="98">
        <v>3090</v>
      </c>
      <c r="B218" s="88" t="s">
        <v>335</v>
      </c>
      <c r="C218" s="88">
        <v>9</v>
      </c>
      <c r="D218" s="88">
        <v>0</v>
      </c>
      <c r="E218" s="102" t="s">
        <v>74</v>
      </c>
      <c r="F218" s="103" t="s">
        <v>870</v>
      </c>
      <c r="G218" s="95">
        <f t="shared" si="3"/>
        <v>0</v>
      </c>
      <c r="H218" s="96">
        <f>SUM(H219:H220)</f>
        <v>0</v>
      </c>
      <c r="I218" s="96">
        <f>SUM(I219:I220)</f>
        <v>0</v>
      </c>
    </row>
    <row r="219" spans="1:9" ht="26.25" customHeight="1" hidden="1">
      <c r="A219" s="98">
        <v>3091</v>
      </c>
      <c r="B219" s="105" t="s">
        <v>335</v>
      </c>
      <c r="C219" s="105">
        <v>9</v>
      </c>
      <c r="D219" s="105">
        <v>1</v>
      </c>
      <c r="E219" s="106" t="s">
        <v>869</v>
      </c>
      <c r="F219" s="112" t="s">
        <v>871</v>
      </c>
      <c r="G219" s="95">
        <f t="shared" si="3"/>
        <v>0</v>
      </c>
      <c r="H219" s="108"/>
      <c r="I219" s="108"/>
    </row>
    <row r="220" spans="1:9" ht="36" hidden="1">
      <c r="A220" s="98">
        <v>3092</v>
      </c>
      <c r="B220" s="105" t="s">
        <v>335</v>
      </c>
      <c r="C220" s="105">
        <v>9</v>
      </c>
      <c r="D220" s="105">
        <v>2</v>
      </c>
      <c r="E220" s="106" t="s">
        <v>354</v>
      </c>
      <c r="F220" s="112"/>
      <c r="G220" s="95">
        <f t="shared" si="3"/>
        <v>0</v>
      </c>
      <c r="H220" s="108"/>
      <c r="I220" s="108"/>
    </row>
    <row r="221" spans="1:9" s="101" customFormat="1" ht="27" customHeight="1">
      <c r="A221" s="98">
        <v>3100</v>
      </c>
      <c r="B221" s="88" t="s">
        <v>336</v>
      </c>
      <c r="C221" s="88">
        <v>0</v>
      </c>
      <c r="D221" s="88">
        <v>0</v>
      </c>
      <c r="E221" s="68" t="s">
        <v>925</v>
      </c>
      <c r="F221" s="122"/>
      <c r="G221" s="95">
        <f t="shared" si="3"/>
        <v>50000</v>
      </c>
      <c r="H221" s="96">
        <f>H222</f>
        <v>50000</v>
      </c>
      <c r="I221" s="96">
        <f>SUM(I222)</f>
        <v>0</v>
      </c>
    </row>
    <row r="222" spans="1:9" ht="24">
      <c r="A222" s="98">
        <v>3110</v>
      </c>
      <c r="B222" s="123" t="s">
        <v>336</v>
      </c>
      <c r="C222" s="123">
        <v>1</v>
      </c>
      <c r="D222" s="123">
        <v>0</v>
      </c>
      <c r="E222" s="119" t="s">
        <v>75</v>
      </c>
      <c r="F222" s="112"/>
      <c r="G222" s="95">
        <f>SUM(H222:I222)</f>
        <v>50000</v>
      </c>
      <c r="H222" s="108">
        <f>H223</f>
        <v>50000</v>
      </c>
      <c r="I222" s="108"/>
    </row>
    <row r="223" spans="1:9" ht="15.75">
      <c r="A223" s="98">
        <v>3112</v>
      </c>
      <c r="B223" s="123" t="s">
        <v>336</v>
      </c>
      <c r="C223" s="123">
        <v>1</v>
      </c>
      <c r="D223" s="123">
        <v>2</v>
      </c>
      <c r="E223" s="120" t="s">
        <v>106</v>
      </c>
      <c r="F223" s="112"/>
      <c r="G223" s="95">
        <f t="shared" si="3"/>
        <v>50000</v>
      </c>
      <c r="H223" s="108">
        <v>50000</v>
      </c>
      <c r="I223" s="108"/>
    </row>
    <row r="224" spans="2:4" ht="15.75">
      <c r="B224" s="124"/>
      <c r="C224" s="125"/>
      <c r="D224" s="126"/>
    </row>
    <row r="225" spans="2:4" ht="15.75">
      <c r="B225" s="128"/>
      <c r="C225" s="125"/>
      <c r="D225" s="126"/>
    </row>
    <row r="226" spans="2:5" ht="15.75">
      <c r="B226" s="128"/>
      <c r="C226" s="125"/>
      <c r="D226" s="126"/>
      <c r="E226" s="72"/>
    </row>
    <row r="227" spans="2:4" ht="15.75">
      <c r="B227" s="128"/>
      <c r="C227" s="129"/>
      <c r="D227" s="130"/>
    </row>
  </sheetData>
  <sheetProtection/>
  <mergeCells count="12">
    <mergeCell ref="A6:A7"/>
    <mergeCell ref="A2:J2"/>
    <mergeCell ref="E6:E7"/>
    <mergeCell ref="F6:F7"/>
    <mergeCell ref="G6:G7"/>
    <mergeCell ref="B6:B7"/>
    <mergeCell ref="A1:I1"/>
    <mergeCell ref="C6:C7"/>
    <mergeCell ref="D6:D7"/>
    <mergeCell ref="H6:I6"/>
    <mergeCell ref="A3:I3"/>
    <mergeCell ref="H5:I5"/>
  </mergeCells>
  <printOptions/>
  <pageMargins left="0.25" right="0.25" top="0.75" bottom="0.75" header="0.3" footer="0.3"/>
  <pageSetup firstPageNumber="6" useFirstPageNumber="1" horizontalDpi="600" verticalDpi="600" orientation="portrait" paperSize="9" scale="88" r:id="rId1"/>
  <headerFooter alignWithMargins="0">
    <oddFooter>&amp;C&amp;P&amp;RԲյուջե 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50"/>
  <sheetViews>
    <sheetView showGridLines="0" workbookViewId="0" topLeftCell="A1">
      <selection activeCell="B99" sqref="B99"/>
    </sheetView>
  </sheetViews>
  <sheetFormatPr defaultColWidth="9.140625" defaultRowHeight="12.75"/>
  <cols>
    <col min="1" max="1" width="5.8515625" style="135" customWidth="1"/>
    <col min="2" max="2" width="42.140625" style="135" customWidth="1"/>
    <col min="3" max="3" width="6.28125" style="137" customWidth="1"/>
    <col min="4" max="4" width="14.8515625" style="135" customWidth="1"/>
    <col min="5" max="5" width="12.28125" style="135" customWidth="1"/>
    <col min="6" max="6" width="12.00390625" style="135" customWidth="1"/>
    <col min="7" max="16384" width="9.140625" style="135" customWidth="1"/>
  </cols>
  <sheetData>
    <row r="1" spans="1:9" s="72" customFormat="1" ht="18">
      <c r="A1" s="260" t="s">
        <v>883</v>
      </c>
      <c r="B1" s="260"/>
      <c r="C1" s="260"/>
      <c r="D1" s="260"/>
      <c r="E1" s="260"/>
      <c r="F1" s="260"/>
      <c r="G1" s="134"/>
      <c r="H1" s="134"/>
      <c r="I1" s="134"/>
    </row>
    <row r="2" spans="1:10" s="72" customFormat="1" ht="34.5" customHeight="1">
      <c r="A2" s="271" t="s">
        <v>992</v>
      </c>
      <c r="B2" s="272"/>
      <c r="C2" s="272"/>
      <c r="D2" s="272"/>
      <c r="E2" s="272"/>
      <c r="F2" s="272"/>
      <c r="G2" s="272"/>
      <c r="H2" s="84"/>
      <c r="I2" s="84"/>
      <c r="J2" s="84"/>
    </row>
    <row r="3" spans="1:6" ht="33.75" customHeight="1">
      <c r="A3" s="266" t="s">
        <v>897</v>
      </c>
      <c r="B3" s="266"/>
      <c r="C3" s="266"/>
      <c r="D3" s="266"/>
      <c r="E3" s="266"/>
      <c r="F3" s="266"/>
    </row>
    <row r="4" spans="1:3" ht="15.75">
      <c r="A4" s="136" t="s">
        <v>926</v>
      </c>
      <c r="B4" s="136"/>
      <c r="C4" s="136"/>
    </row>
    <row r="5" spans="5:6" ht="12.75">
      <c r="E5" s="264" t="s">
        <v>258</v>
      </c>
      <c r="F5" s="264"/>
    </row>
    <row r="6" spans="1:6" ht="36">
      <c r="A6" s="267" t="s">
        <v>260</v>
      </c>
      <c r="B6" s="138" t="s">
        <v>108</v>
      </c>
      <c r="C6" s="138"/>
      <c r="D6" s="269" t="s">
        <v>261</v>
      </c>
      <c r="E6" s="268" t="s">
        <v>190</v>
      </c>
      <c r="F6" s="268"/>
    </row>
    <row r="7" spans="1:6" ht="24">
      <c r="A7" s="267"/>
      <c r="B7" s="138" t="s">
        <v>109</v>
      </c>
      <c r="C7" s="140" t="s">
        <v>110</v>
      </c>
      <c r="D7" s="270"/>
      <c r="E7" s="139" t="s">
        <v>254</v>
      </c>
      <c r="F7" s="139" t="s">
        <v>255</v>
      </c>
    </row>
    <row r="8" spans="1:6" ht="12.75">
      <c r="A8" s="141">
        <v>1</v>
      </c>
      <c r="B8" s="141">
        <v>2</v>
      </c>
      <c r="C8" s="141" t="s">
        <v>111</v>
      </c>
      <c r="D8" s="141">
        <v>4</v>
      </c>
      <c r="E8" s="141">
        <v>5</v>
      </c>
      <c r="F8" s="141">
        <v>6</v>
      </c>
    </row>
    <row r="9" spans="1:6" ht="15.75" customHeight="1">
      <c r="A9" s="142">
        <v>4000</v>
      </c>
      <c r="B9" s="143" t="s">
        <v>927</v>
      </c>
      <c r="C9" s="144"/>
      <c r="D9" s="116">
        <f aca="true" t="shared" si="0" ref="D9:D72">SUM(E9:F9)</f>
        <v>3127890</v>
      </c>
      <c r="E9" s="145">
        <f>E10</f>
        <v>1684415</v>
      </c>
      <c r="F9" s="145">
        <f>F128+F131+F158</f>
        <v>1443475</v>
      </c>
    </row>
    <row r="10" spans="1:6" ht="13.5" customHeight="1">
      <c r="A10" s="142">
        <v>4050</v>
      </c>
      <c r="B10" s="99" t="s">
        <v>928</v>
      </c>
      <c r="C10" s="146" t="s">
        <v>477</v>
      </c>
      <c r="D10" s="116">
        <f t="shared" si="0"/>
        <v>1684415</v>
      </c>
      <c r="E10" s="145">
        <f>E11+E20+E74+E99+E110</f>
        <v>1684415</v>
      </c>
      <c r="F10" s="145">
        <f>SUM(F11)</f>
        <v>0</v>
      </c>
    </row>
    <row r="11" spans="1:6" ht="14.25" customHeight="1">
      <c r="A11" s="147">
        <v>4100</v>
      </c>
      <c r="B11" s="148" t="s">
        <v>929</v>
      </c>
      <c r="C11" s="149" t="s">
        <v>477</v>
      </c>
      <c r="D11" s="116">
        <f t="shared" si="0"/>
        <v>356500</v>
      </c>
      <c r="E11" s="145">
        <f>SUM(E12+E16+E18)</f>
        <v>356500</v>
      </c>
      <c r="F11" s="145">
        <f>SUM(F18)</f>
        <v>0</v>
      </c>
    </row>
    <row r="12" spans="1:6" ht="25.5" customHeight="1">
      <c r="A12" s="147">
        <v>4110</v>
      </c>
      <c r="B12" s="99" t="s">
        <v>930</v>
      </c>
      <c r="C12" s="149" t="s">
        <v>477</v>
      </c>
      <c r="D12" s="116">
        <f t="shared" si="0"/>
        <v>356500</v>
      </c>
      <c r="E12" s="145">
        <f>E13+E14+E15</f>
        <v>356500</v>
      </c>
      <c r="F12" s="150" t="s">
        <v>486</v>
      </c>
    </row>
    <row r="13" spans="1:6" ht="24">
      <c r="A13" s="147">
        <v>4111</v>
      </c>
      <c r="B13" s="151" t="s">
        <v>112</v>
      </c>
      <c r="C13" s="140" t="s">
        <v>338</v>
      </c>
      <c r="D13" s="116">
        <f>SUM(E13:F13)</f>
        <v>330000</v>
      </c>
      <c r="E13" s="116">
        <v>330000</v>
      </c>
      <c r="F13" s="150"/>
    </row>
    <row r="14" spans="1:6" ht="24">
      <c r="A14" s="147">
        <v>4112</v>
      </c>
      <c r="B14" s="151" t="s">
        <v>113</v>
      </c>
      <c r="C14" s="152" t="s">
        <v>339</v>
      </c>
      <c r="D14" s="116">
        <v>33000</v>
      </c>
      <c r="E14" s="116">
        <v>25000</v>
      </c>
      <c r="F14" s="150" t="s">
        <v>486</v>
      </c>
    </row>
    <row r="15" spans="1:6" ht="12.75">
      <c r="A15" s="147">
        <v>4114</v>
      </c>
      <c r="B15" s="151" t="s">
        <v>114</v>
      </c>
      <c r="C15" s="152" t="s">
        <v>337</v>
      </c>
      <c r="D15" s="116">
        <f>SUM(E15:F15)</f>
        <v>1500</v>
      </c>
      <c r="E15" s="116">
        <v>1500</v>
      </c>
      <c r="F15" s="150" t="s">
        <v>486</v>
      </c>
    </row>
    <row r="16" spans="1:6" ht="24" customHeight="1">
      <c r="A16" s="147">
        <v>4120</v>
      </c>
      <c r="B16" s="153" t="s">
        <v>931</v>
      </c>
      <c r="C16" s="149" t="s">
        <v>477</v>
      </c>
      <c r="D16" s="116">
        <f t="shared" si="0"/>
        <v>0</v>
      </c>
      <c r="E16" s="145">
        <f>SUM(E17)</f>
        <v>0</v>
      </c>
      <c r="F16" s="150" t="s">
        <v>486</v>
      </c>
    </row>
    <row r="17" spans="1:6" ht="13.5" customHeight="1">
      <c r="A17" s="147">
        <v>4121</v>
      </c>
      <c r="B17" s="151" t="s">
        <v>115</v>
      </c>
      <c r="C17" s="152" t="s">
        <v>340</v>
      </c>
      <c r="D17" s="116">
        <f t="shared" si="0"/>
        <v>0</v>
      </c>
      <c r="E17" s="116"/>
      <c r="F17" s="150" t="s">
        <v>486</v>
      </c>
    </row>
    <row r="18" spans="1:6" ht="25.5" customHeight="1">
      <c r="A18" s="147">
        <v>4130</v>
      </c>
      <c r="B18" s="153" t="s">
        <v>932</v>
      </c>
      <c r="C18" s="149" t="s">
        <v>477</v>
      </c>
      <c r="D18" s="116">
        <f t="shared" si="0"/>
        <v>0</v>
      </c>
      <c r="E18" s="145">
        <f>SUM(E19)</f>
        <v>0</v>
      </c>
      <c r="F18" s="145">
        <f>SUM(F19)</f>
        <v>0</v>
      </c>
    </row>
    <row r="19" spans="1:6" ht="12.75">
      <c r="A19" s="147">
        <v>4131</v>
      </c>
      <c r="B19" s="153" t="s">
        <v>341</v>
      </c>
      <c r="C19" s="140" t="s">
        <v>342</v>
      </c>
      <c r="D19" s="116">
        <f t="shared" si="0"/>
        <v>0</v>
      </c>
      <c r="E19" s="116"/>
      <c r="F19" s="116"/>
    </row>
    <row r="20" spans="1:6" ht="26.25" customHeight="1">
      <c r="A20" s="147">
        <v>4200</v>
      </c>
      <c r="B20" s="99" t="s">
        <v>933</v>
      </c>
      <c r="C20" s="149" t="s">
        <v>477</v>
      </c>
      <c r="D20" s="116">
        <f>SUM(E20:F20)</f>
        <v>74300</v>
      </c>
      <c r="E20" s="145">
        <f>E21+E29+E33+E42+E44+E47</f>
        <v>74300</v>
      </c>
      <c r="F20" s="150" t="s">
        <v>486</v>
      </c>
    </row>
    <row r="21" spans="1:6" ht="14.25" customHeight="1">
      <c r="A21" s="147">
        <v>4210</v>
      </c>
      <c r="B21" s="153" t="s">
        <v>934</v>
      </c>
      <c r="C21" s="149" t="s">
        <v>477</v>
      </c>
      <c r="D21" s="116">
        <f t="shared" si="0"/>
        <v>16900</v>
      </c>
      <c r="E21" s="145">
        <f>SUM(E22:E28)</f>
        <v>16900</v>
      </c>
      <c r="F21" s="150" t="s">
        <v>486</v>
      </c>
    </row>
    <row r="22" spans="1:6" ht="24">
      <c r="A22" s="147">
        <v>4211</v>
      </c>
      <c r="B22" s="151" t="s">
        <v>343</v>
      </c>
      <c r="C22" s="152" t="s">
        <v>344</v>
      </c>
      <c r="D22" s="116">
        <f t="shared" si="0"/>
        <v>0</v>
      </c>
      <c r="E22" s="116">
        <v>0</v>
      </c>
      <c r="F22" s="150" t="s">
        <v>486</v>
      </c>
    </row>
    <row r="23" spans="1:6" ht="12.75">
      <c r="A23" s="147">
        <v>4212</v>
      </c>
      <c r="B23" s="153" t="s">
        <v>935</v>
      </c>
      <c r="C23" s="152" t="s">
        <v>345</v>
      </c>
      <c r="D23" s="116">
        <f t="shared" si="0"/>
        <v>11500</v>
      </c>
      <c r="E23" s="116">
        <v>11500</v>
      </c>
      <c r="F23" s="150" t="s">
        <v>486</v>
      </c>
    </row>
    <row r="24" spans="1:6" ht="12.75">
      <c r="A24" s="147">
        <v>4213</v>
      </c>
      <c r="B24" s="151" t="s">
        <v>116</v>
      </c>
      <c r="C24" s="152" t="s">
        <v>346</v>
      </c>
      <c r="D24" s="116">
        <f t="shared" si="0"/>
        <v>1600</v>
      </c>
      <c r="E24" s="116">
        <v>1600</v>
      </c>
      <c r="F24" s="150" t="s">
        <v>486</v>
      </c>
    </row>
    <row r="25" spans="1:6" ht="12.75">
      <c r="A25" s="147">
        <v>4214</v>
      </c>
      <c r="B25" s="151" t="s">
        <v>117</v>
      </c>
      <c r="C25" s="152" t="s">
        <v>347</v>
      </c>
      <c r="D25" s="116">
        <f t="shared" si="0"/>
        <v>3300</v>
      </c>
      <c r="E25" s="116">
        <v>3300</v>
      </c>
      <c r="F25" s="150" t="s">
        <v>486</v>
      </c>
    </row>
    <row r="26" spans="1:6" ht="12.75">
      <c r="A26" s="147">
        <v>4215</v>
      </c>
      <c r="B26" s="151" t="s">
        <v>118</v>
      </c>
      <c r="C26" s="152" t="s">
        <v>348</v>
      </c>
      <c r="D26" s="116">
        <f t="shared" si="0"/>
        <v>500</v>
      </c>
      <c r="E26" s="116">
        <v>500</v>
      </c>
      <c r="F26" s="150" t="s">
        <v>486</v>
      </c>
    </row>
    <row r="27" spans="1:6" ht="13.5" customHeight="1">
      <c r="A27" s="147">
        <v>4216</v>
      </c>
      <c r="B27" s="151" t="s">
        <v>119</v>
      </c>
      <c r="C27" s="152" t="s">
        <v>349</v>
      </c>
      <c r="D27" s="116">
        <f t="shared" si="0"/>
        <v>0</v>
      </c>
      <c r="E27" s="116"/>
      <c r="F27" s="150" t="s">
        <v>486</v>
      </c>
    </row>
    <row r="28" spans="1:6" ht="12.75">
      <c r="A28" s="147">
        <v>4217</v>
      </c>
      <c r="B28" s="151" t="s">
        <v>120</v>
      </c>
      <c r="C28" s="152" t="s">
        <v>350</v>
      </c>
      <c r="D28" s="116">
        <f t="shared" si="0"/>
        <v>0</v>
      </c>
      <c r="E28" s="116"/>
      <c r="F28" s="150" t="s">
        <v>486</v>
      </c>
    </row>
    <row r="29" spans="1:6" ht="24.75" customHeight="1">
      <c r="A29" s="147">
        <v>4220</v>
      </c>
      <c r="B29" s="153" t="s">
        <v>936</v>
      </c>
      <c r="C29" s="149" t="s">
        <v>477</v>
      </c>
      <c r="D29" s="116">
        <f t="shared" si="0"/>
        <v>1100</v>
      </c>
      <c r="E29" s="145">
        <f>SUM(E30:E32)</f>
        <v>1100</v>
      </c>
      <c r="F29" s="150" t="s">
        <v>486</v>
      </c>
    </row>
    <row r="30" spans="1:6" ht="12.75">
      <c r="A30" s="147">
        <v>4221</v>
      </c>
      <c r="B30" s="151" t="s">
        <v>121</v>
      </c>
      <c r="C30" s="154">
        <v>4221</v>
      </c>
      <c r="D30" s="116">
        <f t="shared" si="0"/>
        <v>1100</v>
      </c>
      <c r="E30" s="116">
        <v>1100</v>
      </c>
      <c r="F30" s="150" t="s">
        <v>486</v>
      </c>
    </row>
    <row r="31" spans="1:6" ht="13.5" customHeight="1">
      <c r="A31" s="147">
        <v>4222</v>
      </c>
      <c r="B31" s="151" t="s">
        <v>122</v>
      </c>
      <c r="C31" s="152" t="s">
        <v>439</v>
      </c>
      <c r="D31" s="116">
        <f t="shared" si="0"/>
        <v>0</v>
      </c>
      <c r="E31" s="116">
        <v>0</v>
      </c>
      <c r="F31" s="150" t="s">
        <v>486</v>
      </c>
    </row>
    <row r="32" spans="1:6" ht="12.75">
      <c r="A32" s="147">
        <v>4223</v>
      </c>
      <c r="B32" s="151" t="s">
        <v>123</v>
      </c>
      <c r="C32" s="152" t="s">
        <v>440</v>
      </c>
      <c r="D32" s="116">
        <f t="shared" si="0"/>
        <v>0</v>
      </c>
      <c r="E32" s="116">
        <v>0</v>
      </c>
      <c r="F32" s="150" t="s">
        <v>486</v>
      </c>
    </row>
    <row r="33" spans="1:6" ht="24.75" customHeight="1">
      <c r="A33" s="147">
        <v>4230</v>
      </c>
      <c r="B33" s="153" t="s">
        <v>937</v>
      </c>
      <c r="C33" s="149" t="s">
        <v>477</v>
      </c>
      <c r="D33" s="116">
        <f t="shared" si="0"/>
        <v>29200</v>
      </c>
      <c r="E33" s="145">
        <f>SUM(E34:E41)</f>
        <v>29200</v>
      </c>
      <c r="F33" s="150" t="s">
        <v>486</v>
      </c>
    </row>
    <row r="34" spans="1:6" ht="12.75">
      <c r="A34" s="147">
        <v>4231</v>
      </c>
      <c r="B34" s="151" t="s">
        <v>124</v>
      </c>
      <c r="C34" s="152" t="s">
        <v>441</v>
      </c>
      <c r="D34" s="116">
        <f t="shared" si="0"/>
        <v>0</v>
      </c>
      <c r="E34" s="116"/>
      <c r="F34" s="150" t="s">
        <v>486</v>
      </c>
    </row>
    <row r="35" spans="1:6" ht="12.75">
      <c r="A35" s="147">
        <v>4232</v>
      </c>
      <c r="B35" s="151" t="s">
        <v>125</v>
      </c>
      <c r="C35" s="152" t="s">
        <v>442</v>
      </c>
      <c r="D35" s="116">
        <f t="shared" si="0"/>
        <v>500</v>
      </c>
      <c r="E35" s="116">
        <v>500</v>
      </c>
      <c r="F35" s="150" t="s">
        <v>486</v>
      </c>
    </row>
    <row r="36" spans="1:6" ht="24">
      <c r="A36" s="147">
        <v>4233</v>
      </c>
      <c r="B36" s="151" t="s">
        <v>126</v>
      </c>
      <c r="C36" s="152" t="s">
        <v>443</v>
      </c>
      <c r="D36" s="116">
        <f t="shared" si="0"/>
        <v>200</v>
      </c>
      <c r="E36" s="116">
        <v>200</v>
      </c>
      <c r="F36" s="150" t="s">
        <v>486</v>
      </c>
    </row>
    <row r="37" spans="1:6" ht="12.75">
      <c r="A37" s="147">
        <v>4234</v>
      </c>
      <c r="B37" s="151" t="s">
        <v>127</v>
      </c>
      <c r="C37" s="152" t="s">
        <v>444</v>
      </c>
      <c r="D37" s="116">
        <f t="shared" si="0"/>
        <v>1000</v>
      </c>
      <c r="E37" s="116">
        <v>1000</v>
      </c>
      <c r="F37" s="150" t="s">
        <v>486</v>
      </c>
    </row>
    <row r="38" spans="1:6" ht="12.75">
      <c r="A38" s="147">
        <v>4235</v>
      </c>
      <c r="B38" s="155" t="s">
        <v>128</v>
      </c>
      <c r="C38" s="68">
        <v>4235</v>
      </c>
      <c r="D38" s="116">
        <f t="shared" si="0"/>
        <v>0</v>
      </c>
      <c r="E38" s="116"/>
      <c r="F38" s="150" t="s">
        <v>486</v>
      </c>
    </row>
    <row r="39" spans="1:6" ht="13.5" customHeight="1">
      <c r="A39" s="147">
        <v>4236</v>
      </c>
      <c r="B39" s="151" t="s">
        <v>129</v>
      </c>
      <c r="C39" s="152" t="s">
        <v>445</v>
      </c>
      <c r="D39" s="116">
        <f t="shared" si="0"/>
        <v>0</v>
      </c>
      <c r="E39" s="116"/>
      <c r="F39" s="150" t="s">
        <v>486</v>
      </c>
    </row>
    <row r="40" spans="1:6" ht="12.75">
      <c r="A40" s="147">
        <v>4237</v>
      </c>
      <c r="B40" s="151" t="s">
        <v>130</v>
      </c>
      <c r="C40" s="152" t="s">
        <v>446</v>
      </c>
      <c r="D40" s="116">
        <f t="shared" si="0"/>
        <v>500</v>
      </c>
      <c r="E40" s="116">
        <v>500</v>
      </c>
      <c r="F40" s="150" t="s">
        <v>486</v>
      </c>
    </row>
    <row r="41" spans="1:6" ht="12.75">
      <c r="A41" s="147">
        <v>4238</v>
      </c>
      <c r="B41" s="151" t="s">
        <v>131</v>
      </c>
      <c r="C41" s="152" t="s">
        <v>447</v>
      </c>
      <c r="D41" s="116">
        <f t="shared" si="0"/>
        <v>27000</v>
      </c>
      <c r="E41" s="116">
        <v>27000</v>
      </c>
      <c r="F41" s="150" t="s">
        <v>486</v>
      </c>
    </row>
    <row r="42" spans="1:6" ht="24" customHeight="1">
      <c r="A42" s="147">
        <v>4240</v>
      </c>
      <c r="B42" s="153" t="s">
        <v>938</v>
      </c>
      <c r="C42" s="149" t="s">
        <v>477</v>
      </c>
      <c r="D42" s="116">
        <f t="shared" si="0"/>
        <v>0</v>
      </c>
      <c r="E42" s="145">
        <f>SUM(E43)</f>
        <v>0</v>
      </c>
      <c r="F42" s="150" t="s">
        <v>486</v>
      </c>
    </row>
    <row r="43" spans="1:6" ht="12.75">
      <c r="A43" s="147">
        <v>4241</v>
      </c>
      <c r="B43" s="151" t="s">
        <v>132</v>
      </c>
      <c r="C43" s="152" t="s">
        <v>448</v>
      </c>
      <c r="D43" s="116">
        <f t="shared" si="0"/>
        <v>0</v>
      </c>
      <c r="E43" s="116">
        <v>0</v>
      </c>
      <c r="F43" s="150" t="s">
        <v>486</v>
      </c>
    </row>
    <row r="44" spans="1:6" ht="24" customHeight="1">
      <c r="A44" s="147">
        <v>4250</v>
      </c>
      <c r="B44" s="153" t="s">
        <v>939</v>
      </c>
      <c r="C44" s="149" t="s">
        <v>477</v>
      </c>
      <c r="D44" s="116">
        <f t="shared" si="0"/>
        <v>2600</v>
      </c>
      <c r="E44" s="145">
        <f>SUM(E45:E46)</f>
        <v>2600</v>
      </c>
      <c r="F44" s="150" t="s">
        <v>486</v>
      </c>
    </row>
    <row r="45" spans="1:6" ht="24">
      <c r="A45" s="147">
        <v>4251</v>
      </c>
      <c r="B45" s="151" t="s">
        <v>133</v>
      </c>
      <c r="C45" s="152" t="s">
        <v>449</v>
      </c>
      <c r="D45" s="116">
        <f t="shared" si="0"/>
        <v>600</v>
      </c>
      <c r="E45" s="116">
        <v>600</v>
      </c>
      <c r="F45" s="150" t="s">
        <v>486</v>
      </c>
    </row>
    <row r="46" spans="1:6" ht="24">
      <c r="A46" s="147">
        <v>4252</v>
      </c>
      <c r="B46" s="151" t="s">
        <v>134</v>
      </c>
      <c r="C46" s="152" t="s">
        <v>450</v>
      </c>
      <c r="D46" s="116">
        <f t="shared" si="0"/>
        <v>2000</v>
      </c>
      <c r="E46" s="116">
        <v>2000</v>
      </c>
      <c r="F46" s="150" t="s">
        <v>486</v>
      </c>
    </row>
    <row r="47" spans="1:6" ht="12.75" customHeight="1">
      <c r="A47" s="147">
        <v>4260</v>
      </c>
      <c r="B47" s="153" t="s">
        <v>940</v>
      </c>
      <c r="C47" s="149" t="s">
        <v>477</v>
      </c>
      <c r="D47" s="116">
        <f t="shared" si="0"/>
        <v>24500</v>
      </c>
      <c r="E47" s="145">
        <f>SUM(E48:E55)</f>
        <v>24500</v>
      </c>
      <c r="F47" s="150" t="s">
        <v>486</v>
      </c>
    </row>
    <row r="48" spans="1:6" ht="12.75">
      <c r="A48" s="147">
        <v>4261</v>
      </c>
      <c r="B48" s="151" t="s">
        <v>142</v>
      </c>
      <c r="C48" s="152" t="s">
        <v>451</v>
      </c>
      <c r="D48" s="116">
        <f t="shared" si="0"/>
        <v>1600</v>
      </c>
      <c r="E48" s="116">
        <v>1600</v>
      </c>
      <c r="F48" s="150" t="s">
        <v>486</v>
      </c>
    </row>
    <row r="49" spans="1:6" ht="12.75">
      <c r="A49" s="147">
        <v>4262</v>
      </c>
      <c r="B49" s="151" t="s">
        <v>143</v>
      </c>
      <c r="C49" s="152" t="s">
        <v>452</v>
      </c>
      <c r="D49" s="116">
        <f t="shared" si="0"/>
        <v>0</v>
      </c>
      <c r="E49" s="116"/>
      <c r="F49" s="150" t="s">
        <v>486</v>
      </c>
    </row>
    <row r="50" spans="1:6" ht="24" customHeight="1">
      <c r="A50" s="147">
        <v>4263</v>
      </c>
      <c r="B50" s="151" t="s">
        <v>355</v>
      </c>
      <c r="C50" s="152" t="s">
        <v>453</v>
      </c>
      <c r="D50" s="116">
        <f t="shared" si="0"/>
        <v>0</v>
      </c>
      <c r="E50" s="116"/>
      <c r="F50" s="150" t="s">
        <v>486</v>
      </c>
    </row>
    <row r="51" spans="1:6" ht="12.75">
      <c r="A51" s="147">
        <v>4264</v>
      </c>
      <c r="B51" s="156" t="s">
        <v>144</v>
      </c>
      <c r="C51" s="152" t="s">
        <v>454</v>
      </c>
      <c r="D51" s="116">
        <f t="shared" si="0"/>
        <v>9200</v>
      </c>
      <c r="E51" s="116">
        <v>9200</v>
      </c>
      <c r="F51" s="150" t="s">
        <v>486</v>
      </c>
    </row>
    <row r="52" spans="1:6" ht="24">
      <c r="A52" s="147">
        <v>4265</v>
      </c>
      <c r="B52" s="156" t="s">
        <v>145</v>
      </c>
      <c r="C52" s="152" t="s">
        <v>455</v>
      </c>
      <c r="D52" s="116">
        <f t="shared" si="0"/>
        <v>0</v>
      </c>
      <c r="E52" s="116"/>
      <c r="F52" s="150" t="s">
        <v>486</v>
      </c>
    </row>
    <row r="53" spans="1:6" ht="12.75">
      <c r="A53" s="147">
        <v>4266</v>
      </c>
      <c r="B53" s="156" t="s">
        <v>146</v>
      </c>
      <c r="C53" s="152" t="s">
        <v>456</v>
      </c>
      <c r="D53" s="116">
        <f t="shared" si="0"/>
        <v>0</v>
      </c>
      <c r="E53" s="116"/>
      <c r="F53" s="150" t="s">
        <v>486</v>
      </c>
    </row>
    <row r="54" spans="1:6" ht="12.75">
      <c r="A54" s="147">
        <v>4267</v>
      </c>
      <c r="B54" s="156" t="s">
        <v>147</v>
      </c>
      <c r="C54" s="152" t="s">
        <v>457</v>
      </c>
      <c r="D54" s="116">
        <f t="shared" si="0"/>
        <v>2200</v>
      </c>
      <c r="E54" s="116">
        <v>2200</v>
      </c>
      <c r="F54" s="150" t="s">
        <v>486</v>
      </c>
    </row>
    <row r="55" spans="1:6" ht="12.75">
      <c r="A55" s="147">
        <v>4268</v>
      </c>
      <c r="B55" s="156" t="s">
        <v>148</v>
      </c>
      <c r="C55" s="152" t="s">
        <v>458</v>
      </c>
      <c r="D55" s="116">
        <f t="shared" si="0"/>
        <v>11500</v>
      </c>
      <c r="E55" s="116">
        <v>11500</v>
      </c>
      <c r="F55" s="150" t="s">
        <v>486</v>
      </c>
    </row>
    <row r="56" spans="1:6" ht="12.75" customHeight="1">
      <c r="A56" s="147">
        <v>4300</v>
      </c>
      <c r="B56" s="157" t="s">
        <v>941</v>
      </c>
      <c r="C56" s="149" t="s">
        <v>477</v>
      </c>
      <c r="D56" s="116">
        <f t="shared" si="0"/>
        <v>0</v>
      </c>
      <c r="E56" s="145">
        <f>SUM(E58:E59)</f>
        <v>0</v>
      </c>
      <c r="F56" s="150" t="s">
        <v>486</v>
      </c>
    </row>
    <row r="57" spans="1:6" ht="12.75" customHeight="1">
      <c r="A57" s="147">
        <v>4310</v>
      </c>
      <c r="B57" s="157" t="s">
        <v>942</v>
      </c>
      <c r="C57" s="149" t="s">
        <v>477</v>
      </c>
      <c r="D57" s="116">
        <f t="shared" si="0"/>
        <v>0</v>
      </c>
      <c r="E57" s="116"/>
      <c r="F57" s="116"/>
    </row>
    <row r="58" spans="1:6" ht="12.75">
      <c r="A58" s="147">
        <v>4311</v>
      </c>
      <c r="B58" s="156" t="s">
        <v>149</v>
      </c>
      <c r="C58" s="152" t="s">
        <v>459</v>
      </c>
      <c r="D58" s="116">
        <f t="shared" si="0"/>
        <v>0</v>
      </c>
      <c r="E58" s="116"/>
      <c r="F58" s="150" t="s">
        <v>486</v>
      </c>
    </row>
    <row r="59" spans="1:6" ht="12.75">
      <c r="A59" s="147">
        <v>4312</v>
      </c>
      <c r="B59" s="156" t="s">
        <v>150</v>
      </c>
      <c r="C59" s="152" t="s">
        <v>460</v>
      </c>
      <c r="D59" s="116">
        <f t="shared" si="0"/>
        <v>0</v>
      </c>
      <c r="E59" s="116"/>
      <c r="F59" s="150" t="s">
        <v>486</v>
      </c>
    </row>
    <row r="60" spans="1:6" ht="12.75" customHeight="1">
      <c r="A60" s="147">
        <v>4320</v>
      </c>
      <c r="B60" s="157" t="s">
        <v>943</v>
      </c>
      <c r="C60" s="149" t="s">
        <v>477</v>
      </c>
      <c r="D60" s="116">
        <f t="shared" si="0"/>
        <v>0</v>
      </c>
      <c r="E60" s="145">
        <f>SUM(E61:E62)</f>
        <v>0</v>
      </c>
      <c r="F60" s="150"/>
    </row>
    <row r="61" spans="1:6" ht="14.25" customHeight="1">
      <c r="A61" s="147">
        <v>4321</v>
      </c>
      <c r="B61" s="156" t="s">
        <v>151</v>
      </c>
      <c r="C61" s="152" t="s">
        <v>461</v>
      </c>
      <c r="D61" s="116">
        <f t="shared" si="0"/>
        <v>0</v>
      </c>
      <c r="E61" s="116"/>
      <c r="F61" s="150" t="s">
        <v>486</v>
      </c>
    </row>
    <row r="62" spans="1:6" ht="14.25" customHeight="1">
      <c r="A62" s="147">
        <v>4322</v>
      </c>
      <c r="B62" s="156" t="s">
        <v>152</v>
      </c>
      <c r="C62" s="152" t="s">
        <v>462</v>
      </c>
      <c r="D62" s="116">
        <f t="shared" si="0"/>
        <v>0</v>
      </c>
      <c r="E62" s="116"/>
      <c r="F62" s="150" t="s">
        <v>486</v>
      </c>
    </row>
    <row r="63" spans="1:6" ht="24.75" customHeight="1">
      <c r="A63" s="147">
        <v>4330</v>
      </c>
      <c r="B63" s="157" t="s">
        <v>944</v>
      </c>
      <c r="C63" s="149" t="s">
        <v>477</v>
      </c>
      <c r="D63" s="116">
        <f t="shared" si="0"/>
        <v>0</v>
      </c>
      <c r="E63" s="145">
        <f>SUM(E64:E66)</f>
        <v>0</v>
      </c>
      <c r="F63" s="150" t="s">
        <v>486</v>
      </c>
    </row>
    <row r="64" spans="1:6" ht="24">
      <c r="A64" s="147">
        <v>4331</v>
      </c>
      <c r="B64" s="156" t="s">
        <v>153</v>
      </c>
      <c r="C64" s="152" t="s">
        <v>463</v>
      </c>
      <c r="D64" s="116">
        <f t="shared" si="0"/>
        <v>0</v>
      </c>
      <c r="E64" s="116"/>
      <c r="F64" s="150" t="s">
        <v>486</v>
      </c>
    </row>
    <row r="65" spans="1:6" ht="12.75">
      <c r="A65" s="147">
        <v>4332</v>
      </c>
      <c r="B65" s="156" t="s">
        <v>154</v>
      </c>
      <c r="C65" s="152" t="s">
        <v>464</v>
      </c>
      <c r="D65" s="116">
        <f t="shared" si="0"/>
        <v>0</v>
      </c>
      <c r="E65" s="116"/>
      <c r="F65" s="150" t="s">
        <v>486</v>
      </c>
    </row>
    <row r="66" spans="1:6" ht="12.75">
      <c r="A66" s="147">
        <v>4333</v>
      </c>
      <c r="B66" s="156" t="s">
        <v>161</v>
      </c>
      <c r="C66" s="152" t="s">
        <v>465</v>
      </c>
      <c r="D66" s="116">
        <f t="shared" si="0"/>
        <v>0</v>
      </c>
      <c r="E66" s="116"/>
      <c r="F66" s="150" t="s">
        <v>486</v>
      </c>
    </row>
    <row r="67" spans="1:6" ht="12.75" customHeight="1">
      <c r="A67" s="147">
        <v>4400</v>
      </c>
      <c r="B67" s="156" t="s">
        <v>945</v>
      </c>
      <c r="C67" s="149" t="s">
        <v>477</v>
      </c>
      <c r="D67" s="116">
        <f t="shared" si="0"/>
        <v>0</v>
      </c>
      <c r="E67" s="145">
        <f>SUM(E68+E71)</f>
        <v>0</v>
      </c>
      <c r="F67" s="150" t="s">
        <v>486</v>
      </c>
    </row>
    <row r="68" spans="1:6" ht="24.75" customHeight="1">
      <c r="A68" s="147">
        <v>4410</v>
      </c>
      <c r="B68" s="157" t="s">
        <v>946</v>
      </c>
      <c r="C68" s="149" t="s">
        <v>477</v>
      </c>
      <c r="D68" s="116">
        <f t="shared" si="0"/>
        <v>0</v>
      </c>
      <c r="E68" s="145">
        <f>SUM(E69:E70)</f>
        <v>0</v>
      </c>
      <c r="F68" s="116"/>
    </row>
    <row r="69" spans="1:6" ht="26.25" customHeight="1">
      <c r="A69" s="147">
        <v>4411</v>
      </c>
      <c r="B69" s="156" t="s">
        <v>162</v>
      </c>
      <c r="C69" s="152" t="s">
        <v>466</v>
      </c>
      <c r="D69" s="116">
        <f t="shared" si="0"/>
        <v>0</v>
      </c>
      <c r="E69" s="116"/>
      <c r="F69" s="150" t="s">
        <v>486</v>
      </c>
    </row>
    <row r="70" spans="1:6" ht="24">
      <c r="A70" s="147">
        <v>4412</v>
      </c>
      <c r="B70" s="156" t="s">
        <v>185</v>
      </c>
      <c r="C70" s="152" t="s">
        <v>467</v>
      </c>
      <c r="D70" s="116">
        <f t="shared" si="0"/>
        <v>0</v>
      </c>
      <c r="E70" s="116"/>
      <c r="F70" s="150" t="s">
        <v>486</v>
      </c>
    </row>
    <row r="71" spans="1:6" ht="26.25" customHeight="1">
      <c r="A71" s="147">
        <v>4420</v>
      </c>
      <c r="B71" s="157" t="s">
        <v>947</v>
      </c>
      <c r="C71" s="149" t="s">
        <v>477</v>
      </c>
      <c r="D71" s="116">
        <f t="shared" si="0"/>
        <v>0</v>
      </c>
      <c r="E71" s="145">
        <f>SUM(E72:E73)</f>
        <v>0</v>
      </c>
      <c r="F71" s="150"/>
    </row>
    <row r="72" spans="1:6" ht="25.5" customHeight="1">
      <c r="A72" s="147">
        <v>4421</v>
      </c>
      <c r="B72" s="156" t="s">
        <v>20</v>
      </c>
      <c r="C72" s="152" t="s">
        <v>468</v>
      </c>
      <c r="D72" s="116">
        <f t="shared" si="0"/>
        <v>0</v>
      </c>
      <c r="E72" s="116"/>
      <c r="F72" s="150" t="s">
        <v>486</v>
      </c>
    </row>
    <row r="73" spans="1:6" ht="25.5" customHeight="1">
      <c r="A73" s="147">
        <v>4422</v>
      </c>
      <c r="B73" s="156" t="s">
        <v>269</v>
      </c>
      <c r="C73" s="152" t="s">
        <v>469</v>
      </c>
      <c r="D73" s="116">
        <f aca="true" t="shared" si="1" ref="D73:D136">SUM(E73:F73)</f>
        <v>0</v>
      </c>
      <c r="E73" s="116"/>
      <c r="F73" s="150" t="s">
        <v>486</v>
      </c>
    </row>
    <row r="74" spans="1:6" ht="13.5" customHeight="1">
      <c r="A74" s="147">
        <v>4500</v>
      </c>
      <c r="B74" s="156" t="s">
        <v>948</v>
      </c>
      <c r="C74" s="149" t="s">
        <v>477</v>
      </c>
      <c r="D74" s="116">
        <f t="shared" si="1"/>
        <v>1095615</v>
      </c>
      <c r="E74" s="145">
        <f>SUM(E75+E78+E81+E90)</f>
        <v>1095615</v>
      </c>
      <c r="F74" s="150" t="s">
        <v>486</v>
      </c>
    </row>
    <row r="75" spans="1:6" ht="24.75" customHeight="1">
      <c r="A75" s="147">
        <v>4510</v>
      </c>
      <c r="B75" s="156" t="s">
        <v>949</v>
      </c>
      <c r="C75" s="149" t="s">
        <v>477</v>
      </c>
      <c r="D75" s="116">
        <f t="shared" si="1"/>
        <v>0</v>
      </c>
      <c r="E75" s="145">
        <f>SUM(E76:E77)</f>
        <v>0</v>
      </c>
      <c r="F75" s="116"/>
    </row>
    <row r="76" spans="1:6" ht="24">
      <c r="A76" s="147">
        <v>4511</v>
      </c>
      <c r="B76" s="158" t="s">
        <v>950</v>
      </c>
      <c r="C76" s="152" t="s">
        <v>470</v>
      </c>
      <c r="D76" s="116">
        <f t="shared" si="1"/>
        <v>0</v>
      </c>
      <c r="E76" s="116"/>
      <c r="F76" s="150" t="s">
        <v>486</v>
      </c>
    </row>
    <row r="77" spans="1:7" ht="24">
      <c r="A77" s="147">
        <v>4512</v>
      </c>
      <c r="B77" s="156" t="s">
        <v>270</v>
      </c>
      <c r="C77" s="152" t="s">
        <v>471</v>
      </c>
      <c r="D77" s="116">
        <f t="shared" si="1"/>
        <v>0</v>
      </c>
      <c r="E77" s="116"/>
      <c r="F77" s="150" t="s">
        <v>486</v>
      </c>
      <c r="G77" s="159"/>
    </row>
    <row r="78" spans="1:6" ht="24.75" customHeight="1">
      <c r="A78" s="147">
        <v>4520</v>
      </c>
      <c r="B78" s="156" t="s">
        <v>951</v>
      </c>
      <c r="C78" s="149" t="s">
        <v>477</v>
      </c>
      <c r="D78" s="116">
        <f t="shared" si="1"/>
        <v>0</v>
      </c>
      <c r="E78" s="145">
        <f>SUM(E79:E80)</f>
        <v>0</v>
      </c>
      <c r="F78" s="150"/>
    </row>
    <row r="79" spans="1:6" ht="24">
      <c r="A79" s="147">
        <v>4521</v>
      </c>
      <c r="B79" s="156" t="s">
        <v>231</v>
      </c>
      <c r="C79" s="152" t="s">
        <v>472</v>
      </c>
      <c r="D79" s="116">
        <f t="shared" si="1"/>
        <v>0</v>
      </c>
      <c r="E79" s="116"/>
      <c r="F79" s="150" t="s">
        <v>486</v>
      </c>
    </row>
    <row r="80" spans="1:6" ht="24">
      <c r="A80" s="147">
        <v>4522</v>
      </c>
      <c r="B80" s="156" t="s">
        <v>243</v>
      </c>
      <c r="C80" s="152" t="s">
        <v>473</v>
      </c>
      <c r="D80" s="116">
        <f t="shared" si="1"/>
        <v>0</v>
      </c>
      <c r="E80" s="116"/>
      <c r="F80" s="150" t="s">
        <v>486</v>
      </c>
    </row>
    <row r="81" spans="1:6" ht="24.75" customHeight="1">
      <c r="A81" s="147">
        <v>4530</v>
      </c>
      <c r="B81" s="157" t="s">
        <v>952</v>
      </c>
      <c r="C81" s="149" t="s">
        <v>477</v>
      </c>
      <c r="D81" s="116">
        <f t="shared" si="1"/>
        <v>1076615</v>
      </c>
      <c r="E81" s="145">
        <f>SUM(E82:E84)</f>
        <v>1076615</v>
      </c>
      <c r="F81" s="145">
        <f>SUM(F82:F84)</f>
        <v>0</v>
      </c>
    </row>
    <row r="82" spans="1:6" ht="36">
      <c r="A82" s="147">
        <v>4531</v>
      </c>
      <c r="B82" s="160" t="s">
        <v>232</v>
      </c>
      <c r="C82" s="140" t="s">
        <v>365</v>
      </c>
      <c r="D82" s="116">
        <f t="shared" si="1"/>
        <v>1076615</v>
      </c>
      <c r="E82" s="116">
        <v>1076615</v>
      </c>
      <c r="F82" s="116" t="s">
        <v>906</v>
      </c>
    </row>
    <row r="83" spans="1:6" ht="36">
      <c r="A83" s="147">
        <v>4532</v>
      </c>
      <c r="B83" s="160" t="s">
        <v>233</v>
      </c>
      <c r="C83" s="152" t="s">
        <v>366</v>
      </c>
      <c r="D83" s="116">
        <f t="shared" si="1"/>
        <v>0</v>
      </c>
      <c r="E83" s="116"/>
      <c r="F83" s="116"/>
    </row>
    <row r="84" spans="1:6" ht="14.25" customHeight="1">
      <c r="A84" s="147">
        <v>4533</v>
      </c>
      <c r="B84" s="160" t="s">
        <v>953</v>
      </c>
      <c r="C84" s="152" t="s">
        <v>367</v>
      </c>
      <c r="D84" s="116">
        <f t="shared" si="1"/>
        <v>0</v>
      </c>
      <c r="E84" s="145">
        <f>SUM(E85+E88+E89)</f>
        <v>0</v>
      </c>
      <c r="F84" s="145">
        <f>SUM(F85+F88+F89)</f>
        <v>0</v>
      </c>
    </row>
    <row r="85" spans="1:6" ht="14.25" customHeight="1">
      <c r="A85" s="147">
        <v>4534</v>
      </c>
      <c r="B85" s="161" t="s">
        <v>739</v>
      </c>
      <c r="C85" s="152"/>
      <c r="D85" s="116">
        <f t="shared" si="1"/>
        <v>0</v>
      </c>
      <c r="E85" s="145">
        <f>SUM(E86:E87)</f>
        <v>0</v>
      </c>
      <c r="F85" s="145">
        <f>SUM(F86:F87)</f>
        <v>0</v>
      </c>
    </row>
    <row r="86" spans="1:6" ht="24">
      <c r="A86" s="162">
        <v>4535</v>
      </c>
      <c r="B86" s="161" t="s">
        <v>202</v>
      </c>
      <c r="C86" s="152"/>
      <c r="D86" s="116">
        <f t="shared" si="1"/>
        <v>0</v>
      </c>
      <c r="E86" s="116"/>
      <c r="F86" s="116"/>
    </row>
    <row r="87" spans="1:6" ht="12.75">
      <c r="A87" s="147">
        <v>4536</v>
      </c>
      <c r="B87" s="161" t="s">
        <v>203</v>
      </c>
      <c r="C87" s="152"/>
      <c r="D87" s="116">
        <f t="shared" si="1"/>
        <v>0</v>
      </c>
      <c r="E87" s="116"/>
      <c r="F87" s="116"/>
    </row>
    <row r="88" spans="1:6" ht="12.75">
      <c r="A88" s="147">
        <v>4537</v>
      </c>
      <c r="B88" s="161" t="s">
        <v>204</v>
      </c>
      <c r="C88" s="152"/>
      <c r="D88" s="116">
        <f t="shared" si="1"/>
        <v>0</v>
      </c>
      <c r="E88" s="116">
        <v>0</v>
      </c>
      <c r="F88" s="116">
        <v>0</v>
      </c>
    </row>
    <row r="89" spans="1:6" ht="12.75">
      <c r="A89" s="147">
        <v>4538</v>
      </c>
      <c r="B89" s="161" t="s">
        <v>206</v>
      </c>
      <c r="C89" s="152"/>
      <c r="D89" s="116">
        <f t="shared" si="1"/>
        <v>0</v>
      </c>
      <c r="E89" s="116"/>
      <c r="F89" s="116"/>
    </row>
    <row r="90" spans="1:6" ht="24" customHeight="1">
      <c r="A90" s="147">
        <v>4540</v>
      </c>
      <c r="B90" s="157" t="s">
        <v>954</v>
      </c>
      <c r="C90" s="149" t="s">
        <v>477</v>
      </c>
      <c r="D90" s="116">
        <f t="shared" si="1"/>
        <v>19000</v>
      </c>
      <c r="E90" s="116">
        <f>E91</f>
        <v>19000</v>
      </c>
      <c r="F90" s="145">
        <f>SUM(F91:F93)</f>
        <v>0</v>
      </c>
    </row>
    <row r="91" spans="1:6" ht="36">
      <c r="A91" s="147">
        <v>4541</v>
      </c>
      <c r="B91" s="160" t="s">
        <v>368</v>
      </c>
      <c r="C91" s="152" t="s">
        <v>370</v>
      </c>
      <c r="D91" s="116">
        <f t="shared" si="1"/>
        <v>19000</v>
      </c>
      <c r="E91" s="150">
        <v>19000</v>
      </c>
      <c r="F91" s="116"/>
    </row>
    <row r="92" spans="1:6" ht="26.25" customHeight="1">
      <c r="A92" s="147">
        <v>4542</v>
      </c>
      <c r="B92" s="160" t="s">
        <v>369</v>
      </c>
      <c r="C92" s="152" t="s">
        <v>371</v>
      </c>
      <c r="D92" s="116">
        <f t="shared" si="1"/>
        <v>0</v>
      </c>
      <c r="E92" s="150" t="s">
        <v>486</v>
      </c>
      <c r="F92" s="116"/>
    </row>
    <row r="93" spans="1:6" ht="13.5" customHeight="1">
      <c r="A93" s="147">
        <v>4543</v>
      </c>
      <c r="B93" s="160" t="s">
        <v>955</v>
      </c>
      <c r="C93" s="152" t="s">
        <v>372</v>
      </c>
      <c r="D93" s="116">
        <f t="shared" si="1"/>
        <v>0</v>
      </c>
      <c r="E93" s="150">
        <v>0</v>
      </c>
      <c r="F93" s="145"/>
    </row>
    <row r="94" spans="1:6" ht="14.25" customHeight="1">
      <c r="A94" s="147">
        <v>4544</v>
      </c>
      <c r="B94" s="161" t="s">
        <v>754</v>
      </c>
      <c r="C94" s="152"/>
      <c r="D94" s="116">
        <f t="shared" si="1"/>
        <v>0</v>
      </c>
      <c r="E94" s="145"/>
      <c r="F94" s="145">
        <f>SUM(F95:F96)</f>
        <v>0</v>
      </c>
    </row>
    <row r="95" spans="1:6" ht="24">
      <c r="A95" s="162">
        <v>4545</v>
      </c>
      <c r="B95" s="161" t="s">
        <v>202</v>
      </c>
      <c r="C95" s="152"/>
      <c r="D95" s="116">
        <f t="shared" si="1"/>
        <v>0</v>
      </c>
      <c r="E95" s="116"/>
      <c r="F95" s="116"/>
    </row>
    <row r="96" spans="1:6" ht="12.75">
      <c r="A96" s="147">
        <v>4546</v>
      </c>
      <c r="B96" s="161" t="s">
        <v>205</v>
      </c>
      <c r="C96" s="152"/>
      <c r="D96" s="116">
        <f t="shared" si="1"/>
        <v>0</v>
      </c>
      <c r="E96" s="116"/>
      <c r="F96" s="116"/>
    </row>
    <row r="97" spans="1:6" ht="12.75">
      <c r="A97" s="147">
        <v>4547</v>
      </c>
      <c r="B97" s="161" t="s">
        <v>204</v>
      </c>
      <c r="C97" s="152"/>
      <c r="D97" s="116">
        <f t="shared" si="1"/>
        <v>0</v>
      </c>
      <c r="E97" s="116"/>
      <c r="F97" s="116"/>
    </row>
    <row r="98" spans="1:6" ht="12.75">
      <c r="A98" s="147">
        <v>4548</v>
      </c>
      <c r="B98" s="161" t="s">
        <v>206</v>
      </c>
      <c r="C98" s="152"/>
      <c r="D98" s="116">
        <f t="shared" si="1"/>
        <v>0</v>
      </c>
      <c r="E98" s="116"/>
      <c r="F98" s="116"/>
    </row>
    <row r="99" spans="1:6" ht="24" customHeight="1">
      <c r="A99" s="147">
        <v>4600</v>
      </c>
      <c r="B99" s="157" t="s">
        <v>956</v>
      </c>
      <c r="C99" s="149" t="s">
        <v>477</v>
      </c>
      <c r="D99" s="116">
        <f t="shared" si="1"/>
        <v>75500</v>
      </c>
      <c r="E99" s="145">
        <f>SUM(E100+E103+E108)</f>
        <v>75500</v>
      </c>
      <c r="F99" s="150" t="s">
        <v>486</v>
      </c>
    </row>
    <row r="100" spans="1:6" ht="24">
      <c r="A100" s="142">
        <v>4610</v>
      </c>
      <c r="B100" s="163" t="s">
        <v>1</v>
      </c>
      <c r="C100" s="144"/>
      <c r="D100" s="116">
        <f t="shared" si="1"/>
        <v>0</v>
      </c>
      <c r="E100" s="145">
        <f>SUM(E101:E102)</f>
        <v>0</v>
      </c>
      <c r="F100" s="150" t="s">
        <v>487</v>
      </c>
    </row>
    <row r="101" spans="1:6" ht="26.25" customHeight="1">
      <c r="A101" s="142">
        <v>4610</v>
      </c>
      <c r="B101" s="164" t="s">
        <v>92</v>
      </c>
      <c r="C101" s="144" t="s">
        <v>91</v>
      </c>
      <c r="D101" s="116">
        <f t="shared" si="1"/>
        <v>0</v>
      </c>
      <c r="E101" s="116"/>
      <c r="F101" s="150" t="s">
        <v>486</v>
      </c>
    </row>
    <row r="102" spans="1:6" ht="26.25" customHeight="1">
      <c r="A102" s="142">
        <v>4620</v>
      </c>
      <c r="B102" s="165" t="s">
        <v>248</v>
      </c>
      <c r="C102" s="144" t="s">
        <v>247</v>
      </c>
      <c r="D102" s="116">
        <f t="shared" si="1"/>
        <v>0</v>
      </c>
      <c r="E102" s="116"/>
      <c r="F102" s="150" t="s">
        <v>486</v>
      </c>
    </row>
    <row r="103" spans="1:6" ht="24.75" customHeight="1">
      <c r="A103" s="147">
        <v>4630</v>
      </c>
      <c r="B103" s="157" t="s">
        <v>957</v>
      </c>
      <c r="C103" s="149" t="s">
        <v>477</v>
      </c>
      <c r="D103" s="116">
        <f t="shared" si="1"/>
        <v>75500</v>
      </c>
      <c r="E103" s="145">
        <f>SUM(E104:E107)</f>
        <v>75500</v>
      </c>
      <c r="F103" s="150" t="s">
        <v>486</v>
      </c>
    </row>
    <row r="104" spans="1:6" ht="17.25" customHeight="1">
      <c r="A104" s="147">
        <v>4631</v>
      </c>
      <c r="B104" s="156" t="s">
        <v>377</v>
      </c>
      <c r="C104" s="152" t="s">
        <v>373</v>
      </c>
      <c r="D104" s="116">
        <f t="shared" si="1"/>
        <v>8000</v>
      </c>
      <c r="E104" s="116">
        <v>8000</v>
      </c>
      <c r="F104" s="150" t="s">
        <v>486</v>
      </c>
    </row>
    <row r="105" spans="1:6" ht="24">
      <c r="A105" s="147">
        <v>4632</v>
      </c>
      <c r="B105" s="151" t="s">
        <v>378</v>
      </c>
      <c r="C105" s="152" t="s">
        <v>374</v>
      </c>
      <c r="D105" s="116">
        <f t="shared" si="1"/>
        <v>2500</v>
      </c>
      <c r="E105" s="116">
        <v>2500</v>
      </c>
      <c r="F105" s="150" t="s">
        <v>486</v>
      </c>
    </row>
    <row r="106" spans="1:6" ht="12.75">
      <c r="A106" s="147">
        <v>4633</v>
      </c>
      <c r="B106" s="156" t="s">
        <v>379</v>
      </c>
      <c r="C106" s="152" t="s">
        <v>375</v>
      </c>
      <c r="D106" s="116">
        <f t="shared" si="1"/>
        <v>0</v>
      </c>
      <c r="E106" s="116"/>
      <c r="F106" s="150" t="s">
        <v>486</v>
      </c>
    </row>
    <row r="107" spans="1:6" ht="12.75">
      <c r="A107" s="147">
        <v>4634</v>
      </c>
      <c r="B107" s="156" t="s">
        <v>380</v>
      </c>
      <c r="C107" s="152" t="s">
        <v>376</v>
      </c>
      <c r="D107" s="116">
        <f t="shared" si="1"/>
        <v>65000</v>
      </c>
      <c r="E107" s="116">
        <v>65000</v>
      </c>
      <c r="F107" s="150" t="s">
        <v>486</v>
      </c>
    </row>
    <row r="108" spans="1:6" ht="12.75" customHeight="1">
      <c r="A108" s="147">
        <v>4640</v>
      </c>
      <c r="B108" s="157" t="s">
        <v>958</v>
      </c>
      <c r="C108" s="149" t="s">
        <v>477</v>
      </c>
      <c r="D108" s="116">
        <f t="shared" si="1"/>
        <v>0</v>
      </c>
      <c r="E108" s="145">
        <f>SUM(E109)</f>
        <v>0</v>
      </c>
      <c r="F108" s="150" t="s">
        <v>486</v>
      </c>
    </row>
    <row r="109" spans="1:6" ht="12.75">
      <c r="A109" s="147">
        <v>4641</v>
      </c>
      <c r="B109" s="156" t="s">
        <v>381</v>
      </c>
      <c r="C109" s="152" t="s">
        <v>382</v>
      </c>
      <c r="D109" s="116">
        <f t="shared" si="1"/>
        <v>0</v>
      </c>
      <c r="E109" s="116"/>
      <c r="F109" s="150" t="s">
        <v>486</v>
      </c>
    </row>
    <row r="110" spans="1:6" ht="14.25" customHeight="1">
      <c r="A110" s="142">
        <v>4700</v>
      </c>
      <c r="B110" s="153" t="s">
        <v>959</v>
      </c>
      <c r="C110" s="149" t="s">
        <v>477</v>
      </c>
      <c r="D110" s="116">
        <f t="shared" si="1"/>
        <v>82500</v>
      </c>
      <c r="E110" s="145">
        <f>SUM(E111+E114+E119+E121+E124+E126+E128)</f>
        <v>82500</v>
      </c>
      <c r="F110" s="116"/>
    </row>
    <row r="111" spans="1:6" ht="25.5" customHeight="1">
      <c r="A111" s="147">
        <v>4710</v>
      </c>
      <c r="B111" s="153" t="s">
        <v>960</v>
      </c>
      <c r="C111" s="149" t="s">
        <v>477</v>
      </c>
      <c r="D111" s="116">
        <f t="shared" si="1"/>
        <v>0</v>
      </c>
      <c r="E111" s="145">
        <f>SUM(E112:E113)</f>
        <v>0</v>
      </c>
      <c r="F111" s="150" t="s">
        <v>486</v>
      </c>
    </row>
    <row r="112" spans="1:6" ht="38.25" customHeight="1">
      <c r="A112" s="147">
        <v>4711</v>
      </c>
      <c r="B112" s="151" t="s">
        <v>93</v>
      </c>
      <c r="C112" s="152" t="s">
        <v>383</v>
      </c>
      <c r="D112" s="116">
        <f t="shared" si="1"/>
        <v>0</v>
      </c>
      <c r="E112" s="116"/>
      <c r="F112" s="150" t="s">
        <v>486</v>
      </c>
    </row>
    <row r="113" spans="1:6" ht="27" customHeight="1">
      <c r="A113" s="147">
        <v>4712</v>
      </c>
      <c r="B113" s="156" t="s">
        <v>399</v>
      </c>
      <c r="C113" s="152" t="s">
        <v>384</v>
      </c>
      <c r="D113" s="116">
        <f t="shared" si="1"/>
        <v>0</v>
      </c>
      <c r="E113" s="116">
        <v>0</v>
      </c>
      <c r="F113" s="150" t="s">
        <v>486</v>
      </c>
    </row>
    <row r="114" spans="1:6" ht="37.5" customHeight="1">
      <c r="A114" s="147">
        <v>4720</v>
      </c>
      <c r="B114" s="157" t="s">
        <v>961</v>
      </c>
      <c r="C114" s="149" t="s">
        <v>21</v>
      </c>
      <c r="D114" s="116">
        <f t="shared" si="1"/>
        <v>22500</v>
      </c>
      <c r="E114" s="145">
        <f>SUM(E115:E118)</f>
        <v>22500</v>
      </c>
      <c r="F114" s="150" t="s">
        <v>486</v>
      </c>
    </row>
    <row r="115" spans="1:6" ht="12.75">
      <c r="A115" s="147">
        <v>4721</v>
      </c>
      <c r="B115" s="156" t="s">
        <v>271</v>
      </c>
      <c r="C115" s="152" t="s">
        <v>400</v>
      </c>
      <c r="D115" s="116">
        <f t="shared" si="1"/>
        <v>0</v>
      </c>
      <c r="E115" s="116"/>
      <c r="F115" s="150" t="s">
        <v>486</v>
      </c>
    </row>
    <row r="116" spans="1:6" ht="12.75">
      <c r="A116" s="147">
        <v>4722</v>
      </c>
      <c r="B116" s="156" t="s">
        <v>272</v>
      </c>
      <c r="C116" s="166">
        <v>4822</v>
      </c>
      <c r="D116" s="116">
        <f t="shared" si="1"/>
        <v>0</v>
      </c>
      <c r="E116" s="116">
        <v>0</v>
      </c>
      <c r="F116" s="150" t="s">
        <v>486</v>
      </c>
    </row>
    <row r="117" spans="1:6" ht="12.75">
      <c r="A117" s="147">
        <v>4723</v>
      </c>
      <c r="B117" s="156" t="s">
        <v>403</v>
      </c>
      <c r="C117" s="152" t="s">
        <v>401</v>
      </c>
      <c r="D117" s="116">
        <f t="shared" si="1"/>
        <v>22500</v>
      </c>
      <c r="E117" s="116">
        <v>22500</v>
      </c>
      <c r="F117" s="150" t="s">
        <v>486</v>
      </c>
    </row>
    <row r="118" spans="1:6" ht="36">
      <c r="A118" s="147">
        <v>4724</v>
      </c>
      <c r="B118" s="156" t="s">
        <v>404</v>
      </c>
      <c r="C118" s="152" t="s">
        <v>402</v>
      </c>
      <c r="D118" s="116">
        <f t="shared" si="1"/>
        <v>0</v>
      </c>
      <c r="E118" s="116"/>
      <c r="F118" s="150" t="s">
        <v>486</v>
      </c>
    </row>
    <row r="119" spans="1:6" ht="25.5" customHeight="1">
      <c r="A119" s="147">
        <v>4730</v>
      </c>
      <c r="B119" s="157" t="s">
        <v>962</v>
      </c>
      <c r="C119" s="149" t="s">
        <v>477</v>
      </c>
      <c r="D119" s="116">
        <f t="shared" si="1"/>
        <v>0</v>
      </c>
      <c r="E119" s="145">
        <f>SUM(E120)</f>
        <v>0</v>
      </c>
      <c r="F119" s="150" t="s">
        <v>486</v>
      </c>
    </row>
    <row r="120" spans="1:6" ht="24">
      <c r="A120" s="147">
        <v>4731</v>
      </c>
      <c r="B120" s="158" t="s">
        <v>963</v>
      </c>
      <c r="C120" s="152" t="s">
        <v>405</v>
      </c>
      <c r="D120" s="116">
        <f t="shared" si="1"/>
        <v>0</v>
      </c>
      <c r="E120" s="116"/>
      <c r="F120" s="150" t="s">
        <v>486</v>
      </c>
    </row>
    <row r="121" spans="1:6" ht="36.75" customHeight="1">
      <c r="A121" s="147">
        <v>4740</v>
      </c>
      <c r="B121" s="167" t="s">
        <v>964</v>
      </c>
      <c r="C121" s="149" t="s">
        <v>477</v>
      </c>
      <c r="D121" s="116">
        <f t="shared" si="1"/>
        <v>10000</v>
      </c>
      <c r="E121" s="145">
        <f>SUM(E122:E123)</f>
        <v>10000</v>
      </c>
      <c r="F121" s="150" t="s">
        <v>486</v>
      </c>
    </row>
    <row r="122" spans="1:6" ht="26.25" customHeight="1">
      <c r="A122" s="147">
        <v>4741</v>
      </c>
      <c r="B122" s="156" t="s">
        <v>273</v>
      </c>
      <c r="C122" s="152" t="s">
        <v>406</v>
      </c>
      <c r="D122" s="116">
        <f t="shared" si="1"/>
        <v>10000</v>
      </c>
      <c r="E122" s="116">
        <v>10000</v>
      </c>
      <c r="F122" s="150" t="s">
        <v>486</v>
      </c>
    </row>
    <row r="123" spans="1:6" ht="24">
      <c r="A123" s="147">
        <v>4742</v>
      </c>
      <c r="B123" s="156" t="s">
        <v>411</v>
      </c>
      <c r="C123" s="152" t="s">
        <v>407</v>
      </c>
      <c r="D123" s="116">
        <f t="shared" si="1"/>
        <v>0</v>
      </c>
      <c r="E123" s="116"/>
      <c r="F123" s="150" t="s">
        <v>486</v>
      </c>
    </row>
    <row r="124" spans="1:6" ht="48.75" customHeight="1">
      <c r="A124" s="147">
        <v>4750</v>
      </c>
      <c r="B124" s="157" t="s">
        <v>965</v>
      </c>
      <c r="C124" s="149" t="s">
        <v>477</v>
      </c>
      <c r="D124" s="116">
        <f t="shared" si="1"/>
        <v>0</v>
      </c>
      <c r="E124" s="145">
        <f>SUM(E125)</f>
        <v>0</v>
      </c>
      <c r="F124" s="150" t="s">
        <v>486</v>
      </c>
    </row>
    <row r="125" spans="1:6" ht="36.75" customHeight="1">
      <c r="A125" s="147">
        <v>4751</v>
      </c>
      <c r="B125" s="156" t="s">
        <v>412</v>
      </c>
      <c r="C125" s="152" t="s">
        <v>413</v>
      </c>
      <c r="D125" s="116">
        <f t="shared" si="1"/>
        <v>0</v>
      </c>
      <c r="E125" s="116"/>
      <c r="F125" s="150" t="s">
        <v>486</v>
      </c>
    </row>
    <row r="126" spans="1:6" ht="14.25" customHeight="1">
      <c r="A126" s="147">
        <v>4760</v>
      </c>
      <c r="B126" s="167" t="s">
        <v>966</v>
      </c>
      <c r="C126" s="149" t="s">
        <v>477</v>
      </c>
      <c r="D126" s="116">
        <f t="shared" si="1"/>
        <v>0</v>
      </c>
      <c r="E126" s="145">
        <f>SUM(E127)</f>
        <v>0</v>
      </c>
      <c r="F126" s="150" t="s">
        <v>486</v>
      </c>
    </row>
    <row r="127" spans="1:6" ht="12.75">
      <c r="A127" s="147">
        <v>4761</v>
      </c>
      <c r="B127" s="156" t="s">
        <v>415</v>
      </c>
      <c r="C127" s="152" t="s">
        <v>414</v>
      </c>
      <c r="D127" s="116">
        <f t="shared" si="1"/>
        <v>0</v>
      </c>
      <c r="E127" s="116"/>
      <c r="F127" s="150" t="s">
        <v>486</v>
      </c>
    </row>
    <row r="128" spans="1:6" ht="12.75" customHeight="1">
      <c r="A128" s="142">
        <v>4770</v>
      </c>
      <c r="B128" s="157" t="s">
        <v>967</v>
      </c>
      <c r="C128" s="149" t="s">
        <v>477</v>
      </c>
      <c r="D128" s="116">
        <f t="shared" si="1"/>
        <v>50000</v>
      </c>
      <c r="E128" s="145">
        <f>SUM(E129)</f>
        <v>50000</v>
      </c>
      <c r="F128" s="145">
        <f>SUM(F129)</f>
        <v>0</v>
      </c>
    </row>
    <row r="129" spans="1:6" ht="12.75">
      <c r="A129" s="142">
        <v>4771</v>
      </c>
      <c r="B129" s="156" t="s">
        <v>662</v>
      </c>
      <c r="C129" s="152" t="s">
        <v>416</v>
      </c>
      <c r="D129" s="116">
        <f>SUM(E129:F129)</f>
        <v>50000</v>
      </c>
      <c r="E129" s="145">
        <v>50000</v>
      </c>
      <c r="F129" s="145"/>
    </row>
    <row r="130" spans="1:6" ht="27" customHeight="1">
      <c r="A130" s="142">
        <v>4772</v>
      </c>
      <c r="B130" s="158" t="s">
        <v>663</v>
      </c>
      <c r="C130" s="149" t="s">
        <v>477</v>
      </c>
      <c r="D130" s="116">
        <f t="shared" si="1"/>
        <v>0</v>
      </c>
      <c r="E130" s="116"/>
      <c r="F130" s="116"/>
    </row>
    <row r="131" spans="1:6" s="171" customFormat="1" ht="31.5" customHeight="1">
      <c r="A131" s="147">
        <v>5000</v>
      </c>
      <c r="B131" s="168" t="s">
        <v>968</v>
      </c>
      <c r="C131" s="149" t="s">
        <v>477</v>
      </c>
      <c r="D131" s="116">
        <f t="shared" si="1"/>
        <v>3764000</v>
      </c>
      <c r="E131" s="169" t="s">
        <v>486</v>
      </c>
      <c r="F131" s="170">
        <f>F132+F146</f>
        <v>3764000</v>
      </c>
    </row>
    <row r="132" spans="1:6" ht="13.5" customHeight="1">
      <c r="A132" s="147">
        <v>5100</v>
      </c>
      <c r="B132" s="156" t="s">
        <v>969</v>
      </c>
      <c r="C132" s="149" t="s">
        <v>477</v>
      </c>
      <c r="D132" s="116">
        <f t="shared" si="1"/>
        <v>3764000</v>
      </c>
      <c r="E132" s="150" t="s">
        <v>486</v>
      </c>
      <c r="F132" s="145">
        <f>F133+F137+F141</f>
        <v>3764000</v>
      </c>
    </row>
    <row r="133" spans="1:6" ht="14.25" customHeight="1">
      <c r="A133" s="147">
        <v>5110</v>
      </c>
      <c r="B133" s="157" t="s">
        <v>970</v>
      </c>
      <c r="C133" s="149" t="s">
        <v>477</v>
      </c>
      <c r="D133" s="116">
        <f t="shared" si="1"/>
        <v>3656000</v>
      </c>
      <c r="E133" s="150"/>
      <c r="F133" s="145">
        <f>SUM(F134:F136)</f>
        <v>3656000</v>
      </c>
    </row>
    <row r="134" spans="1:6" ht="12.75">
      <c r="A134" s="147">
        <v>5111</v>
      </c>
      <c r="B134" s="156" t="s">
        <v>240</v>
      </c>
      <c r="C134" s="172" t="s">
        <v>417</v>
      </c>
      <c r="D134" s="116">
        <f t="shared" si="1"/>
        <v>0</v>
      </c>
      <c r="E134" s="150" t="s">
        <v>486</v>
      </c>
      <c r="F134" s="116"/>
    </row>
    <row r="135" spans="1:6" ht="12.75">
      <c r="A135" s="147">
        <v>5112</v>
      </c>
      <c r="B135" s="156" t="s">
        <v>241</v>
      </c>
      <c r="C135" s="172" t="s">
        <v>418</v>
      </c>
      <c r="D135" s="116">
        <f t="shared" si="1"/>
        <v>1051500</v>
      </c>
      <c r="E135" s="150" t="s">
        <v>486</v>
      </c>
      <c r="F135" s="116">
        <v>1051500</v>
      </c>
    </row>
    <row r="136" spans="1:6" ht="24">
      <c r="A136" s="147">
        <v>5113</v>
      </c>
      <c r="B136" s="156" t="s">
        <v>242</v>
      </c>
      <c r="C136" s="172" t="s">
        <v>419</v>
      </c>
      <c r="D136" s="116">
        <f t="shared" si="1"/>
        <v>2604500</v>
      </c>
      <c r="E136" s="150" t="s">
        <v>486</v>
      </c>
      <c r="F136" s="116">
        <v>2604500</v>
      </c>
    </row>
    <row r="137" spans="1:6" ht="12.75" customHeight="1">
      <c r="A137" s="147">
        <v>5120</v>
      </c>
      <c r="B137" s="157" t="s">
        <v>971</v>
      </c>
      <c r="C137" s="149" t="s">
        <v>477</v>
      </c>
      <c r="D137" s="116">
        <f aca="true" t="shared" si="2" ref="D137:D175">SUM(E137:F137)</f>
        <v>83000</v>
      </c>
      <c r="E137" s="116"/>
      <c r="F137" s="145">
        <f>F138+F139+F140</f>
        <v>83000</v>
      </c>
    </row>
    <row r="138" spans="1:6" ht="12.75">
      <c r="A138" s="147">
        <v>5121</v>
      </c>
      <c r="B138" s="156" t="s">
        <v>237</v>
      </c>
      <c r="C138" s="172" t="s">
        <v>420</v>
      </c>
      <c r="D138" s="116">
        <f t="shared" si="2"/>
        <v>0</v>
      </c>
      <c r="E138" s="150" t="s">
        <v>486</v>
      </c>
      <c r="F138" s="116">
        <v>0</v>
      </c>
    </row>
    <row r="139" spans="1:6" ht="12.75">
      <c r="A139" s="147">
        <v>5122</v>
      </c>
      <c r="B139" s="156" t="s">
        <v>238</v>
      </c>
      <c r="C139" s="172" t="s">
        <v>421</v>
      </c>
      <c r="D139" s="116">
        <f t="shared" si="2"/>
        <v>66000</v>
      </c>
      <c r="E139" s="150" t="s">
        <v>486</v>
      </c>
      <c r="F139" s="116">
        <v>66000</v>
      </c>
    </row>
    <row r="140" spans="1:6" ht="12.75">
      <c r="A140" s="147">
        <v>5123</v>
      </c>
      <c r="B140" s="156" t="s">
        <v>239</v>
      </c>
      <c r="C140" s="172" t="s">
        <v>422</v>
      </c>
      <c r="D140" s="116">
        <f t="shared" si="2"/>
        <v>17000</v>
      </c>
      <c r="E140" s="150" t="s">
        <v>486</v>
      </c>
      <c r="F140" s="116">
        <v>17000</v>
      </c>
    </row>
    <row r="141" spans="1:6" ht="12.75" customHeight="1">
      <c r="A141" s="147">
        <v>5130</v>
      </c>
      <c r="B141" s="157" t="s">
        <v>972</v>
      </c>
      <c r="C141" s="149" t="s">
        <v>477</v>
      </c>
      <c r="D141" s="116">
        <f t="shared" si="2"/>
        <v>25000</v>
      </c>
      <c r="E141" s="116"/>
      <c r="F141" s="145">
        <f>F142+F143+F144+F145</f>
        <v>25000</v>
      </c>
    </row>
    <row r="142" spans="1:6" ht="12.75">
      <c r="A142" s="147">
        <v>5131</v>
      </c>
      <c r="B142" s="156" t="s">
        <v>425</v>
      </c>
      <c r="C142" s="172" t="s">
        <v>423</v>
      </c>
      <c r="D142" s="116">
        <f t="shared" si="2"/>
        <v>0</v>
      </c>
      <c r="E142" s="150" t="s">
        <v>486</v>
      </c>
      <c r="F142" s="116">
        <v>0</v>
      </c>
    </row>
    <row r="143" spans="1:6" ht="12.75">
      <c r="A143" s="147">
        <v>5132</v>
      </c>
      <c r="B143" s="156" t="s">
        <v>234</v>
      </c>
      <c r="C143" s="172" t="s">
        <v>424</v>
      </c>
      <c r="D143" s="116">
        <f t="shared" si="2"/>
        <v>0</v>
      </c>
      <c r="E143" s="150" t="s">
        <v>486</v>
      </c>
      <c r="F143" s="116">
        <v>0</v>
      </c>
    </row>
    <row r="144" spans="1:6" ht="13.5" customHeight="1">
      <c r="A144" s="147">
        <v>5133</v>
      </c>
      <c r="B144" s="156" t="s">
        <v>235</v>
      </c>
      <c r="C144" s="172" t="s">
        <v>431</v>
      </c>
      <c r="D144" s="116">
        <f t="shared" si="2"/>
        <v>0</v>
      </c>
      <c r="E144" s="150"/>
      <c r="F144" s="116">
        <v>0</v>
      </c>
    </row>
    <row r="145" spans="1:6" ht="12.75">
      <c r="A145" s="147">
        <v>5134</v>
      </c>
      <c r="B145" s="156" t="s">
        <v>236</v>
      </c>
      <c r="C145" s="172" t="s">
        <v>432</v>
      </c>
      <c r="D145" s="116">
        <f t="shared" si="2"/>
        <v>25000</v>
      </c>
      <c r="E145" s="150"/>
      <c r="F145" s="116">
        <v>25000</v>
      </c>
    </row>
    <row r="146" spans="1:6" ht="13.5" customHeight="1">
      <c r="A146" s="147">
        <v>5200</v>
      </c>
      <c r="B146" s="157" t="s">
        <v>973</v>
      </c>
      <c r="C146" s="149" t="s">
        <v>477</v>
      </c>
      <c r="D146" s="116">
        <f t="shared" si="2"/>
        <v>0</v>
      </c>
      <c r="E146" s="150" t="s">
        <v>486</v>
      </c>
      <c r="F146" s="145">
        <f>SUM(F147:F150)</f>
        <v>0</v>
      </c>
    </row>
    <row r="147" spans="1:6" ht="24">
      <c r="A147" s="147">
        <v>5211</v>
      </c>
      <c r="B147" s="156" t="s">
        <v>249</v>
      </c>
      <c r="C147" s="172" t="s">
        <v>426</v>
      </c>
      <c r="D147" s="116">
        <f t="shared" si="2"/>
        <v>0</v>
      </c>
      <c r="E147" s="150" t="s">
        <v>486</v>
      </c>
      <c r="F147" s="116"/>
    </row>
    <row r="148" spans="1:6" ht="12.75">
      <c r="A148" s="147">
        <v>5221</v>
      </c>
      <c r="B148" s="156" t="s">
        <v>250</v>
      </c>
      <c r="C148" s="172" t="s">
        <v>427</v>
      </c>
      <c r="D148" s="116">
        <f t="shared" si="2"/>
        <v>0</v>
      </c>
      <c r="E148" s="150" t="s">
        <v>486</v>
      </c>
      <c r="F148" s="116"/>
    </row>
    <row r="149" spans="1:6" ht="14.25" customHeight="1">
      <c r="A149" s="147">
        <v>5231</v>
      </c>
      <c r="B149" s="156" t="s">
        <v>251</v>
      </c>
      <c r="C149" s="172" t="s">
        <v>428</v>
      </c>
      <c r="D149" s="116">
        <f t="shared" si="2"/>
        <v>0</v>
      </c>
      <c r="E149" s="150" t="s">
        <v>486</v>
      </c>
      <c r="F149" s="116"/>
    </row>
    <row r="150" spans="1:6" ht="14.25" customHeight="1">
      <c r="A150" s="147">
        <v>5241</v>
      </c>
      <c r="B150" s="156" t="s">
        <v>430</v>
      </c>
      <c r="C150" s="172" t="s">
        <v>429</v>
      </c>
      <c r="D150" s="116">
        <f t="shared" si="2"/>
        <v>0</v>
      </c>
      <c r="E150" s="150" t="s">
        <v>486</v>
      </c>
      <c r="F150" s="116"/>
    </row>
    <row r="151" spans="1:6" ht="13.5" customHeight="1">
      <c r="A151" s="147">
        <v>5300</v>
      </c>
      <c r="B151" s="157" t="s">
        <v>974</v>
      </c>
      <c r="C151" s="149" t="s">
        <v>477</v>
      </c>
      <c r="D151" s="116">
        <f t="shared" si="2"/>
        <v>0</v>
      </c>
      <c r="E151" s="150" t="s">
        <v>486</v>
      </c>
      <c r="F151" s="145">
        <f>SUM(F152)</f>
        <v>0</v>
      </c>
    </row>
    <row r="152" spans="1:6" ht="12.75">
      <c r="A152" s="147">
        <v>5311</v>
      </c>
      <c r="B152" s="156" t="s">
        <v>274</v>
      </c>
      <c r="C152" s="172" t="s">
        <v>433</v>
      </c>
      <c r="D152" s="116">
        <f t="shared" si="2"/>
        <v>0</v>
      </c>
      <c r="E152" s="150" t="s">
        <v>486</v>
      </c>
      <c r="F152" s="116"/>
    </row>
    <row r="153" spans="1:6" ht="14.25" customHeight="1">
      <c r="A153" s="147">
        <v>5400</v>
      </c>
      <c r="B153" s="157" t="s">
        <v>975</v>
      </c>
      <c r="C153" s="149" t="s">
        <v>477</v>
      </c>
      <c r="D153" s="116">
        <f t="shared" si="2"/>
        <v>0</v>
      </c>
      <c r="E153" s="150" t="s">
        <v>486</v>
      </c>
      <c r="F153" s="145">
        <f>SUM(F154:F157)</f>
        <v>0</v>
      </c>
    </row>
    <row r="154" spans="1:6" ht="12.75">
      <c r="A154" s="147">
        <v>5411</v>
      </c>
      <c r="B154" s="156" t="s">
        <v>275</v>
      </c>
      <c r="C154" s="172" t="s">
        <v>434</v>
      </c>
      <c r="D154" s="116">
        <f t="shared" si="2"/>
        <v>0</v>
      </c>
      <c r="E154" s="150" t="s">
        <v>486</v>
      </c>
      <c r="F154" s="116"/>
    </row>
    <row r="155" spans="1:6" ht="12.75">
      <c r="A155" s="147">
        <v>5421</v>
      </c>
      <c r="B155" s="156" t="s">
        <v>276</v>
      </c>
      <c r="C155" s="172" t="s">
        <v>435</v>
      </c>
      <c r="D155" s="116">
        <f t="shared" si="2"/>
        <v>0</v>
      </c>
      <c r="E155" s="150" t="s">
        <v>486</v>
      </c>
      <c r="F155" s="116"/>
    </row>
    <row r="156" spans="1:6" ht="12.75">
      <c r="A156" s="147">
        <v>5431</v>
      </c>
      <c r="B156" s="156" t="s">
        <v>437</v>
      </c>
      <c r="C156" s="172" t="s">
        <v>436</v>
      </c>
      <c r="D156" s="116">
        <f t="shared" si="2"/>
        <v>0</v>
      </c>
      <c r="E156" s="150" t="s">
        <v>486</v>
      </c>
      <c r="F156" s="116"/>
    </row>
    <row r="157" spans="1:6" ht="12.75">
      <c r="A157" s="147">
        <v>5441</v>
      </c>
      <c r="B157" s="173" t="s">
        <v>358</v>
      </c>
      <c r="C157" s="172" t="s">
        <v>438</v>
      </c>
      <c r="D157" s="116">
        <f t="shared" si="2"/>
        <v>0</v>
      </c>
      <c r="E157" s="150" t="s">
        <v>486</v>
      </c>
      <c r="F157" s="116"/>
    </row>
    <row r="158" spans="1:6" s="178" customFormat="1" ht="30.75" customHeight="1">
      <c r="A158" s="174" t="s">
        <v>76</v>
      </c>
      <c r="B158" s="175" t="s">
        <v>976</v>
      </c>
      <c r="C158" s="176" t="s">
        <v>477</v>
      </c>
      <c r="D158" s="116">
        <f t="shared" si="2"/>
        <v>-2320525</v>
      </c>
      <c r="E158" s="177" t="s">
        <v>476</v>
      </c>
      <c r="F158" s="145">
        <f>F159+F171</f>
        <v>-2320525</v>
      </c>
    </row>
    <row r="159" spans="1:6" ht="31.5" customHeight="1">
      <c r="A159" s="179" t="s">
        <v>77</v>
      </c>
      <c r="B159" s="175" t="s">
        <v>977</v>
      </c>
      <c r="C159" s="180" t="s">
        <v>477</v>
      </c>
      <c r="D159" s="116">
        <f t="shared" si="2"/>
        <v>0</v>
      </c>
      <c r="E159" s="181" t="s">
        <v>476</v>
      </c>
      <c r="F159" s="145">
        <f>SUM(F160:F162)</f>
        <v>0</v>
      </c>
    </row>
    <row r="160" spans="1:6" ht="25.5">
      <c r="A160" s="179" t="s">
        <v>78</v>
      </c>
      <c r="B160" s="182" t="s">
        <v>284</v>
      </c>
      <c r="C160" s="183" t="s">
        <v>278</v>
      </c>
      <c r="D160" s="116">
        <f t="shared" si="2"/>
        <v>0</v>
      </c>
      <c r="E160" s="116"/>
      <c r="F160" s="116"/>
    </row>
    <row r="161" spans="1:6" s="185" customFormat="1" ht="15" customHeight="1">
      <c r="A161" s="179" t="s">
        <v>79</v>
      </c>
      <c r="B161" s="182" t="s">
        <v>283</v>
      </c>
      <c r="C161" s="183" t="s">
        <v>279</v>
      </c>
      <c r="D161" s="116">
        <f t="shared" si="2"/>
        <v>0</v>
      </c>
      <c r="E161" s="184"/>
      <c r="F161" s="116"/>
    </row>
    <row r="162" spans="1:6" ht="25.5">
      <c r="A162" s="186" t="s">
        <v>80</v>
      </c>
      <c r="B162" s="182" t="s">
        <v>286</v>
      </c>
      <c r="C162" s="183" t="s">
        <v>280</v>
      </c>
      <c r="D162" s="116">
        <f t="shared" si="2"/>
        <v>0</v>
      </c>
      <c r="E162" s="181" t="s">
        <v>476</v>
      </c>
      <c r="F162" s="116">
        <v>0</v>
      </c>
    </row>
    <row r="163" spans="1:6" ht="32.25" customHeight="1">
      <c r="A163" s="186" t="s">
        <v>81</v>
      </c>
      <c r="B163" s="175" t="s">
        <v>978</v>
      </c>
      <c r="C163" s="180" t="s">
        <v>477</v>
      </c>
      <c r="D163" s="116">
        <f t="shared" si="2"/>
        <v>0</v>
      </c>
      <c r="E163" s="181" t="s">
        <v>476</v>
      </c>
      <c r="F163" s="145">
        <f>SUM(F164:F165)</f>
        <v>0</v>
      </c>
    </row>
    <row r="164" spans="1:6" ht="25.5">
      <c r="A164" s="186" t="s">
        <v>82</v>
      </c>
      <c r="B164" s="182" t="s">
        <v>268</v>
      </c>
      <c r="C164" s="187" t="s">
        <v>287</v>
      </c>
      <c r="D164" s="116">
        <f t="shared" si="2"/>
        <v>0</v>
      </c>
      <c r="E164" s="181" t="s">
        <v>476</v>
      </c>
      <c r="F164" s="116"/>
    </row>
    <row r="165" spans="1:6" ht="15" customHeight="1">
      <c r="A165" s="186" t="s">
        <v>83</v>
      </c>
      <c r="B165" s="182" t="s">
        <v>979</v>
      </c>
      <c r="C165" s="180" t="s">
        <v>477</v>
      </c>
      <c r="D165" s="116">
        <f t="shared" si="2"/>
        <v>0</v>
      </c>
      <c r="E165" s="181" t="s">
        <v>476</v>
      </c>
      <c r="F165" s="145">
        <f>SUM(F166:F168)</f>
        <v>0</v>
      </c>
    </row>
    <row r="166" spans="1:6" ht="14.25" customHeight="1">
      <c r="A166" s="186" t="s">
        <v>84</v>
      </c>
      <c r="B166" s="188" t="s">
        <v>265</v>
      </c>
      <c r="C166" s="183" t="s">
        <v>291</v>
      </c>
      <c r="D166" s="116">
        <f t="shared" si="2"/>
        <v>0</v>
      </c>
      <c r="E166" s="116"/>
      <c r="F166" s="116"/>
    </row>
    <row r="167" spans="1:6" ht="25.5">
      <c r="A167" s="189" t="s">
        <v>85</v>
      </c>
      <c r="B167" s="188" t="s">
        <v>264</v>
      </c>
      <c r="C167" s="187" t="s">
        <v>292</v>
      </c>
      <c r="D167" s="116">
        <f t="shared" si="2"/>
        <v>0</v>
      </c>
      <c r="E167" s="181" t="s">
        <v>476</v>
      </c>
      <c r="F167" s="116"/>
    </row>
    <row r="168" spans="1:6" ht="25.5">
      <c r="A168" s="186" t="s">
        <v>86</v>
      </c>
      <c r="B168" s="59" t="s">
        <v>263</v>
      </c>
      <c r="C168" s="187" t="s">
        <v>293</v>
      </c>
      <c r="D168" s="116">
        <f t="shared" si="2"/>
        <v>0</v>
      </c>
      <c r="E168" s="181" t="s">
        <v>476</v>
      </c>
      <c r="F168" s="116"/>
    </row>
    <row r="169" spans="1:6" ht="29.25" customHeight="1">
      <c r="A169" s="186" t="s">
        <v>87</v>
      </c>
      <c r="B169" s="190" t="s">
        <v>980</v>
      </c>
      <c r="C169" s="180" t="s">
        <v>477</v>
      </c>
      <c r="D169" s="116">
        <f t="shared" si="2"/>
        <v>0</v>
      </c>
      <c r="E169" s="181" t="s">
        <v>476</v>
      </c>
      <c r="F169" s="145">
        <f>SUM(F170)</f>
        <v>0</v>
      </c>
    </row>
    <row r="170" spans="1:6" ht="25.5">
      <c r="A170" s="189" t="s">
        <v>88</v>
      </c>
      <c r="B170" s="182" t="s">
        <v>266</v>
      </c>
      <c r="C170" s="191" t="s">
        <v>295</v>
      </c>
      <c r="D170" s="116">
        <f t="shared" si="2"/>
        <v>0</v>
      </c>
      <c r="E170" s="181" t="s">
        <v>476</v>
      </c>
      <c r="F170" s="116"/>
    </row>
    <row r="171" spans="1:6" ht="29.25" customHeight="1">
      <c r="A171" s="186" t="s">
        <v>89</v>
      </c>
      <c r="B171" s="190" t="s">
        <v>981</v>
      </c>
      <c r="C171" s="180" t="s">
        <v>477</v>
      </c>
      <c r="D171" s="116">
        <f t="shared" si="2"/>
        <v>-2320525</v>
      </c>
      <c r="E171" s="181" t="s">
        <v>476</v>
      </c>
      <c r="F171" s="145">
        <f>SUM(F172:F175)</f>
        <v>-2320525</v>
      </c>
    </row>
    <row r="172" spans="1:6" ht="12.75">
      <c r="A172" s="186" t="s">
        <v>90</v>
      </c>
      <c r="B172" s="182" t="s">
        <v>296</v>
      </c>
      <c r="C172" s="183" t="s">
        <v>299</v>
      </c>
      <c r="D172" s="116">
        <f t="shared" si="2"/>
        <v>-2320525</v>
      </c>
      <c r="E172" s="181" t="s">
        <v>476</v>
      </c>
      <c r="F172" s="116">
        <v>-2320525</v>
      </c>
    </row>
    <row r="173" spans="1:6" ht="13.5" customHeight="1">
      <c r="A173" s="189" t="s">
        <v>95</v>
      </c>
      <c r="B173" s="182" t="s">
        <v>297</v>
      </c>
      <c r="C173" s="191" t="s">
        <v>300</v>
      </c>
      <c r="D173" s="116">
        <f t="shared" si="2"/>
        <v>0</v>
      </c>
      <c r="E173" s="181" t="s">
        <v>476</v>
      </c>
      <c r="F173" s="116">
        <v>0</v>
      </c>
    </row>
    <row r="174" spans="1:6" ht="26.25" customHeight="1">
      <c r="A174" s="186" t="s">
        <v>96</v>
      </c>
      <c r="B174" s="182" t="s">
        <v>298</v>
      </c>
      <c r="C174" s="187" t="s">
        <v>301</v>
      </c>
      <c r="D174" s="116">
        <f t="shared" si="2"/>
        <v>0</v>
      </c>
      <c r="E174" s="181" t="s">
        <v>476</v>
      </c>
      <c r="F174" s="116"/>
    </row>
    <row r="175" spans="1:6" ht="25.5">
      <c r="A175" s="186" t="s">
        <v>97</v>
      </c>
      <c r="B175" s="182" t="s">
        <v>267</v>
      </c>
      <c r="C175" s="187" t="s">
        <v>302</v>
      </c>
      <c r="D175" s="116">
        <f t="shared" si="2"/>
        <v>0</v>
      </c>
      <c r="E175" s="181" t="s">
        <v>476</v>
      </c>
      <c r="F175" s="116"/>
    </row>
    <row r="176" spans="1:5" s="195" customFormat="1" ht="12.75">
      <c r="A176" s="192"/>
      <c r="B176" s="193"/>
      <c r="C176" s="194"/>
      <c r="E176" s="196"/>
    </row>
    <row r="177" s="195" customFormat="1" ht="12.75">
      <c r="C177" s="197"/>
    </row>
    <row r="178" s="195" customFormat="1" ht="12.75">
      <c r="C178" s="197"/>
    </row>
    <row r="179" s="195" customFormat="1" ht="12.75">
      <c r="C179" s="197"/>
    </row>
    <row r="180" s="195" customFormat="1" ht="12.75">
      <c r="C180" s="197"/>
    </row>
    <row r="181" s="195" customFormat="1" ht="12.75">
      <c r="C181" s="197"/>
    </row>
    <row r="182" s="195" customFormat="1" ht="12.75">
      <c r="C182" s="197"/>
    </row>
    <row r="183" s="195" customFormat="1" ht="12.75">
      <c r="C183" s="197"/>
    </row>
    <row r="184" s="195" customFormat="1" ht="12.75">
      <c r="C184" s="197"/>
    </row>
    <row r="185" s="195" customFormat="1" ht="12.75">
      <c r="C185" s="197"/>
    </row>
    <row r="186" s="195" customFormat="1" ht="12.75">
      <c r="C186" s="197"/>
    </row>
    <row r="187" s="195" customFormat="1" ht="12.75">
      <c r="C187" s="197"/>
    </row>
    <row r="188" s="195" customFormat="1" ht="12.75">
      <c r="C188" s="197"/>
    </row>
    <row r="189" s="195" customFormat="1" ht="12.75">
      <c r="C189" s="197"/>
    </row>
    <row r="190" s="195" customFormat="1" ht="12.75">
      <c r="C190" s="197"/>
    </row>
    <row r="191" s="195" customFormat="1" ht="12.75">
      <c r="C191" s="197"/>
    </row>
    <row r="192" s="195" customFormat="1" ht="12.75">
      <c r="C192" s="197"/>
    </row>
    <row r="193" s="195" customFormat="1" ht="12.75">
      <c r="C193" s="197"/>
    </row>
    <row r="194" s="195" customFormat="1" ht="12.75">
      <c r="C194" s="197"/>
    </row>
    <row r="195" s="195" customFormat="1" ht="12.75">
      <c r="C195" s="197"/>
    </row>
    <row r="196" s="195" customFormat="1" ht="12.75">
      <c r="C196" s="197"/>
    </row>
    <row r="197" s="195" customFormat="1" ht="12.75">
      <c r="C197" s="197"/>
    </row>
    <row r="198" s="195" customFormat="1" ht="12.75">
      <c r="C198" s="197"/>
    </row>
    <row r="199" s="195" customFormat="1" ht="12.75">
      <c r="C199" s="197"/>
    </row>
    <row r="200" s="195" customFormat="1" ht="12.75">
      <c r="C200" s="197"/>
    </row>
    <row r="201" s="195" customFormat="1" ht="12.75">
      <c r="C201" s="197"/>
    </row>
    <row r="202" s="195" customFormat="1" ht="12.75">
      <c r="C202" s="197"/>
    </row>
    <row r="203" s="195" customFormat="1" ht="12.75">
      <c r="C203" s="197"/>
    </row>
    <row r="204" s="195" customFormat="1" ht="12.75">
      <c r="C204" s="197"/>
    </row>
    <row r="205" s="195" customFormat="1" ht="12.75">
      <c r="C205" s="197"/>
    </row>
    <row r="206" s="195" customFormat="1" ht="12.75">
      <c r="C206" s="197"/>
    </row>
    <row r="207" s="195" customFormat="1" ht="12.75">
      <c r="C207" s="197"/>
    </row>
    <row r="208" s="195" customFormat="1" ht="12.75">
      <c r="C208" s="197"/>
    </row>
    <row r="209" s="195" customFormat="1" ht="12.75">
      <c r="C209" s="197"/>
    </row>
    <row r="210" s="195" customFormat="1" ht="12.75">
      <c r="C210" s="197"/>
    </row>
    <row r="211" s="195" customFormat="1" ht="12.75">
      <c r="C211" s="197"/>
    </row>
    <row r="212" s="195" customFormat="1" ht="12.75">
      <c r="C212" s="197"/>
    </row>
    <row r="213" s="195" customFormat="1" ht="12.75">
      <c r="C213" s="197"/>
    </row>
    <row r="214" s="195" customFormat="1" ht="12.75">
      <c r="C214" s="197"/>
    </row>
    <row r="215" s="195" customFormat="1" ht="12.75">
      <c r="C215" s="197"/>
    </row>
    <row r="216" s="195" customFormat="1" ht="12.75">
      <c r="C216" s="197"/>
    </row>
    <row r="217" s="195" customFormat="1" ht="12.75">
      <c r="C217" s="197"/>
    </row>
    <row r="218" s="195" customFormat="1" ht="12.75">
      <c r="C218" s="197"/>
    </row>
    <row r="219" s="195" customFormat="1" ht="12.75">
      <c r="C219" s="197"/>
    </row>
    <row r="220" s="195" customFormat="1" ht="12.75">
      <c r="C220" s="197"/>
    </row>
    <row r="221" s="195" customFormat="1" ht="12.75">
      <c r="C221" s="197"/>
    </row>
    <row r="222" s="195" customFormat="1" ht="12.75">
      <c r="C222" s="197"/>
    </row>
    <row r="223" s="195" customFormat="1" ht="12.75">
      <c r="C223" s="197"/>
    </row>
    <row r="224" s="195" customFormat="1" ht="12.75">
      <c r="C224" s="197"/>
    </row>
    <row r="225" s="195" customFormat="1" ht="12.75">
      <c r="C225" s="197"/>
    </row>
    <row r="226" s="195" customFormat="1" ht="12.75">
      <c r="C226" s="197"/>
    </row>
    <row r="227" s="195" customFormat="1" ht="12.75">
      <c r="C227" s="197"/>
    </row>
    <row r="228" s="195" customFormat="1" ht="12.75">
      <c r="C228" s="197"/>
    </row>
    <row r="229" s="195" customFormat="1" ht="12.75">
      <c r="C229" s="197"/>
    </row>
    <row r="230" s="195" customFormat="1" ht="12.75">
      <c r="C230" s="197"/>
    </row>
    <row r="231" s="195" customFormat="1" ht="12.75">
      <c r="C231" s="197"/>
    </row>
    <row r="232" s="195" customFormat="1" ht="12.75">
      <c r="C232" s="197"/>
    </row>
    <row r="233" s="195" customFormat="1" ht="12.75">
      <c r="C233" s="197"/>
    </row>
    <row r="234" s="195" customFormat="1" ht="12.75">
      <c r="C234" s="197"/>
    </row>
    <row r="235" s="195" customFormat="1" ht="12.75">
      <c r="C235" s="197"/>
    </row>
    <row r="236" s="195" customFormat="1" ht="12.75">
      <c r="C236" s="197"/>
    </row>
    <row r="237" s="195" customFormat="1" ht="12.75">
      <c r="C237" s="197"/>
    </row>
    <row r="238" s="195" customFormat="1" ht="12.75">
      <c r="C238" s="197"/>
    </row>
    <row r="239" s="195" customFormat="1" ht="12.75">
      <c r="C239" s="197"/>
    </row>
    <row r="240" s="195" customFormat="1" ht="12.75">
      <c r="C240" s="197"/>
    </row>
    <row r="241" s="195" customFormat="1" ht="12.75">
      <c r="C241" s="197"/>
    </row>
    <row r="242" s="195" customFormat="1" ht="12.75">
      <c r="C242" s="197"/>
    </row>
    <row r="243" s="195" customFormat="1" ht="12.75">
      <c r="C243" s="197"/>
    </row>
    <row r="244" s="195" customFormat="1" ht="12.75">
      <c r="C244" s="197"/>
    </row>
    <row r="245" s="195" customFormat="1" ht="12.75">
      <c r="C245" s="197"/>
    </row>
    <row r="246" s="195" customFormat="1" ht="12.75">
      <c r="C246" s="197"/>
    </row>
    <row r="247" s="195" customFormat="1" ht="12.75">
      <c r="C247" s="197"/>
    </row>
    <row r="248" s="195" customFormat="1" ht="12.75">
      <c r="C248" s="197"/>
    </row>
    <row r="249" s="195" customFormat="1" ht="12.75">
      <c r="C249" s="197"/>
    </row>
    <row r="250" s="195" customFormat="1" ht="12.75">
      <c r="C250" s="197"/>
    </row>
    <row r="251" s="195" customFormat="1" ht="12.75">
      <c r="C251" s="197"/>
    </row>
    <row r="252" s="195" customFormat="1" ht="12.75">
      <c r="C252" s="197"/>
    </row>
    <row r="253" s="195" customFormat="1" ht="12.75">
      <c r="C253" s="197"/>
    </row>
    <row r="254" s="195" customFormat="1" ht="12.75">
      <c r="C254" s="197"/>
    </row>
    <row r="255" s="195" customFormat="1" ht="12.75">
      <c r="C255" s="197"/>
    </row>
    <row r="256" s="195" customFormat="1" ht="12.75">
      <c r="C256" s="197"/>
    </row>
    <row r="257" s="195" customFormat="1" ht="12.75">
      <c r="C257" s="197"/>
    </row>
    <row r="258" s="195" customFormat="1" ht="12.75">
      <c r="C258" s="197"/>
    </row>
    <row r="259" s="195" customFormat="1" ht="12.75">
      <c r="C259" s="197"/>
    </row>
    <row r="260" s="195" customFormat="1" ht="12.75">
      <c r="C260" s="197"/>
    </row>
    <row r="261" s="195" customFormat="1" ht="12.75">
      <c r="C261" s="197"/>
    </row>
    <row r="262" s="195" customFormat="1" ht="12.75">
      <c r="C262" s="197"/>
    </row>
    <row r="263" s="195" customFormat="1" ht="12.75">
      <c r="C263" s="197"/>
    </row>
    <row r="264" s="195" customFormat="1" ht="12.75">
      <c r="C264" s="197"/>
    </row>
    <row r="265" s="195" customFormat="1" ht="12.75">
      <c r="C265" s="197"/>
    </row>
    <row r="266" s="195" customFormat="1" ht="12.75">
      <c r="C266" s="197"/>
    </row>
    <row r="267" s="195" customFormat="1" ht="12.75">
      <c r="C267" s="197"/>
    </row>
    <row r="268" s="195" customFormat="1" ht="12.75">
      <c r="C268" s="197"/>
    </row>
    <row r="269" s="195" customFormat="1" ht="12.75">
      <c r="C269" s="197"/>
    </row>
    <row r="270" s="195" customFormat="1" ht="12.75">
      <c r="C270" s="197"/>
    </row>
    <row r="271" s="195" customFormat="1" ht="12.75">
      <c r="C271" s="197"/>
    </row>
    <row r="272" s="195" customFormat="1" ht="12.75">
      <c r="C272" s="197"/>
    </row>
    <row r="273" s="195" customFormat="1" ht="12.75">
      <c r="C273" s="197"/>
    </row>
    <row r="274" s="195" customFormat="1" ht="12.75">
      <c r="C274" s="197"/>
    </row>
    <row r="275" s="195" customFormat="1" ht="12.75">
      <c r="C275" s="197"/>
    </row>
    <row r="276" s="195" customFormat="1" ht="12.75">
      <c r="C276" s="197"/>
    </row>
    <row r="277" s="195" customFormat="1" ht="12.75">
      <c r="C277" s="197"/>
    </row>
    <row r="278" s="195" customFormat="1" ht="12.75">
      <c r="C278" s="197"/>
    </row>
    <row r="279" s="195" customFormat="1" ht="12.75">
      <c r="C279" s="197"/>
    </row>
    <row r="280" s="195" customFormat="1" ht="12.75">
      <c r="C280" s="197"/>
    </row>
    <row r="281" s="195" customFormat="1" ht="12.75">
      <c r="C281" s="197"/>
    </row>
    <row r="282" s="195" customFormat="1" ht="12.75">
      <c r="C282" s="197"/>
    </row>
    <row r="283" s="195" customFormat="1" ht="12.75">
      <c r="C283" s="197"/>
    </row>
    <row r="284" s="195" customFormat="1" ht="12.75">
      <c r="C284" s="197"/>
    </row>
    <row r="285" s="195" customFormat="1" ht="12.75">
      <c r="C285" s="197"/>
    </row>
    <row r="286" s="195" customFormat="1" ht="12.75">
      <c r="C286" s="197"/>
    </row>
    <row r="287" s="195" customFormat="1" ht="12.75">
      <c r="C287" s="197"/>
    </row>
    <row r="288" s="195" customFormat="1" ht="12.75">
      <c r="C288" s="197"/>
    </row>
    <row r="289" s="195" customFormat="1" ht="12.75">
      <c r="C289" s="197"/>
    </row>
    <row r="290" s="195" customFormat="1" ht="12.75">
      <c r="C290" s="197"/>
    </row>
    <row r="291" s="195" customFormat="1" ht="12.75">
      <c r="C291" s="197"/>
    </row>
    <row r="292" s="195" customFormat="1" ht="12.75">
      <c r="C292" s="197"/>
    </row>
    <row r="293" s="195" customFormat="1" ht="12.75">
      <c r="C293" s="197"/>
    </row>
    <row r="294" s="195" customFormat="1" ht="12.75">
      <c r="C294" s="197"/>
    </row>
    <row r="295" s="195" customFormat="1" ht="12.75">
      <c r="C295" s="197"/>
    </row>
    <row r="296" s="195" customFormat="1" ht="12.75">
      <c r="C296" s="197"/>
    </row>
    <row r="297" s="195" customFormat="1" ht="12.75">
      <c r="C297" s="197"/>
    </row>
    <row r="298" s="195" customFormat="1" ht="12.75">
      <c r="C298" s="197"/>
    </row>
    <row r="299" s="195" customFormat="1" ht="12.75">
      <c r="C299" s="197"/>
    </row>
    <row r="300" s="195" customFormat="1" ht="12.75">
      <c r="C300" s="197"/>
    </row>
    <row r="301" s="195" customFormat="1" ht="12.75">
      <c r="C301" s="197"/>
    </row>
    <row r="302" s="195" customFormat="1" ht="12.75">
      <c r="C302" s="197"/>
    </row>
    <row r="303" s="195" customFormat="1" ht="12.75">
      <c r="C303" s="197"/>
    </row>
    <row r="304" s="195" customFormat="1" ht="12.75">
      <c r="C304" s="197"/>
    </row>
    <row r="305" s="195" customFormat="1" ht="12.75">
      <c r="C305" s="197"/>
    </row>
    <row r="306" s="195" customFormat="1" ht="12.75">
      <c r="C306" s="197"/>
    </row>
    <row r="307" s="195" customFormat="1" ht="12.75">
      <c r="C307" s="197"/>
    </row>
    <row r="308" s="195" customFormat="1" ht="12.75">
      <c r="C308" s="197"/>
    </row>
    <row r="309" s="195" customFormat="1" ht="12.75">
      <c r="C309" s="197"/>
    </row>
    <row r="310" s="195" customFormat="1" ht="12.75">
      <c r="C310" s="197"/>
    </row>
    <row r="311" s="195" customFormat="1" ht="12.75">
      <c r="C311" s="197"/>
    </row>
    <row r="312" s="195" customFormat="1" ht="12.75">
      <c r="C312" s="197"/>
    </row>
    <row r="313" s="195" customFormat="1" ht="12.75">
      <c r="C313" s="197"/>
    </row>
    <row r="314" s="195" customFormat="1" ht="12.75">
      <c r="C314" s="197"/>
    </row>
    <row r="315" s="195" customFormat="1" ht="12.75">
      <c r="C315" s="197"/>
    </row>
    <row r="316" s="195" customFormat="1" ht="12.75">
      <c r="C316" s="197"/>
    </row>
    <row r="317" s="195" customFormat="1" ht="12.75">
      <c r="C317" s="197"/>
    </row>
    <row r="318" s="195" customFormat="1" ht="12.75">
      <c r="C318" s="197"/>
    </row>
    <row r="319" s="195" customFormat="1" ht="12.75">
      <c r="C319" s="197"/>
    </row>
    <row r="320" s="195" customFormat="1" ht="12.75">
      <c r="C320" s="197"/>
    </row>
    <row r="321" s="195" customFormat="1" ht="12.75">
      <c r="C321" s="197"/>
    </row>
    <row r="322" s="195" customFormat="1" ht="12.75">
      <c r="C322" s="197"/>
    </row>
    <row r="323" s="195" customFormat="1" ht="12.75">
      <c r="C323" s="197"/>
    </row>
    <row r="324" s="195" customFormat="1" ht="12.75">
      <c r="C324" s="197"/>
    </row>
    <row r="325" s="195" customFormat="1" ht="12.75">
      <c r="C325" s="197"/>
    </row>
    <row r="326" s="195" customFormat="1" ht="12.75">
      <c r="C326" s="197"/>
    </row>
    <row r="327" s="195" customFormat="1" ht="12.75">
      <c r="C327" s="197"/>
    </row>
    <row r="328" s="195" customFormat="1" ht="12.75">
      <c r="C328" s="197"/>
    </row>
    <row r="329" s="195" customFormat="1" ht="12.75">
      <c r="C329" s="197"/>
    </row>
    <row r="330" s="195" customFormat="1" ht="12.75">
      <c r="C330" s="197"/>
    </row>
    <row r="331" s="195" customFormat="1" ht="12.75">
      <c r="C331" s="197"/>
    </row>
    <row r="332" s="195" customFormat="1" ht="12.75">
      <c r="C332" s="197"/>
    </row>
    <row r="333" s="195" customFormat="1" ht="12.75">
      <c r="C333" s="197"/>
    </row>
    <row r="334" s="195" customFormat="1" ht="12.75">
      <c r="C334" s="197"/>
    </row>
    <row r="335" s="195" customFormat="1" ht="12.75">
      <c r="C335" s="197"/>
    </row>
    <row r="336" s="195" customFormat="1" ht="12.75">
      <c r="C336" s="197"/>
    </row>
    <row r="337" s="195" customFormat="1" ht="12.75">
      <c r="C337" s="197"/>
    </row>
    <row r="338" s="195" customFormat="1" ht="12.75">
      <c r="C338" s="197"/>
    </row>
    <row r="339" s="195" customFormat="1" ht="12.75">
      <c r="C339" s="197"/>
    </row>
    <row r="340" s="195" customFormat="1" ht="12.75">
      <c r="C340" s="197"/>
    </row>
    <row r="341" s="195" customFormat="1" ht="12.75">
      <c r="C341" s="197"/>
    </row>
    <row r="342" s="195" customFormat="1" ht="12.75">
      <c r="C342" s="197"/>
    </row>
    <row r="343" s="195" customFormat="1" ht="12.75">
      <c r="C343" s="197"/>
    </row>
    <row r="344" s="195" customFormat="1" ht="12.75">
      <c r="C344" s="197"/>
    </row>
    <row r="345" s="195" customFormat="1" ht="12.75">
      <c r="C345" s="197"/>
    </row>
    <row r="346" s="195" customFormat="1" ht="12.75">
      <c r="C346" s="197"/>
    </row>
    <row r="347" s="195" customFormat="1" ht="12.75">
      <c r="C347" s="197"/>
    </row>
    <row r="348" s="195" customFormat="1" ht="12.75">
      <c r="C348" s="197"/>
    </row>
    <row r="349" s="195" customFormat="1" ht="12.75">
      <c r="C349" s="197"/>
    </row>
    <row r="350" s="195" customFormat="1" ht="12.75">
      <c r="C350" s="197"/>
    </row>
    <row r="351" s="195" customFormat="1" ht="12.75">
      <c r="C351" s="197"/>
    </row>
    <row r="352" s="195" customFormat="1" ht="12.75">
      <c r="C352" s="197"/>
    </row>
    <row r="353" s="195" customFormat="1" ht="12.75">
      <c r="C353" s="197"/>
    </row>
    <row r="354" s="195" customFormat="1" ht="12.75">
      <c r="C354" s="197"/>
    </row>
    <row r="355" s="195" customFormat="1" ht="12.75">
      <c r="C355" s="197"/>
    </row>
    <row r="356" s="195" customFormat="1" ht="12.75">
      <c r="C356" s="197"/>
    </row>
    <row r="357" s="195" customFormat="1" ht="12.75">
      <c r="C357" s="197"/>
    </row>
    <row r="358" s="195" customFormat="1" ht="12.75">
      <c r="C358" s="197"/>
    </row>
    <row r="359" s="195" customFormat="1" ht="12.75">
      <c r="C359" s="197"/>
    </row>
    <row r="360" s="195" customFormat="1" ht="12.75">
      <c r="C360" s="197"/>
    </row>
    <row r="361" s="195" customFormat="1" ht="12.75">
      <c r="C361" s="197"/>
    </row>
    <row r="362" s="195" customFormat="1" ht="12.75">
      <c r="C362" s="197"/>
    </row>
    <row r="363" s="195" customFormat="1" ht="12.75">
      <c r="C363" s="197"/>
    </row>
    <row r="364" s="195" customFormat="1" ht="12.75">
      <c r="C364" s="197"/>
    </row>
    <row r="365" s="195" customFormat="1" ht="12.75">
      <c r="C365" s="197"/>
    </row>
    <row r="366" s="195" customFormat="1" ht="12.75">
      <c r="C366" s="197"/>
    </row>
    <row r="367" s="195" customFormat="1" ht="12.75">
      <c r="C367" s="197"/>
    </row>
    <row r="368" s="195" customFormat="1" ht="12.75">
      <c r="C368" s="197"/>
    </row>
    <row r="369" s="195" customFormat="1" ht="12.75">
      <c r="C369" s="197"/>
    </row>
    <row r="370" s="195" customFormat="1" ht="12.75">
      <c r="C370" s="197"/>
    </row>
    <row r="371" s="195" customFormat="1" ht="12.75">
      <c r="C371" s="197"/>
    </row>
    <row r="372" s="195" customFormat="1" ht="12.75">
      <c r="C372" s="197"/>
    </row>
    <row r="373" s="195" customFormat="1" ht="12.75">
      <c r="C373" s="197"/>
    </row>
    <row r="374" s="195" customFormat="1" ht="12.75">
      <c r="C374" s="197"/>
    </row>
    <row r="375" s="195" customFormat="1" ht="12.75">
      <c r="C375" s="197"/>
    </row>
    <row r="376" s="195" customFormat="1" ht="12.75">
      <c r="C376" s="197"/>
    </row>
    <row r="377" s="195" customFormat="1" ht="12.75">
      <c r="C377" s="197"/>
    </row>
    <row r="378" s="195" customFormat="1" ht="12.75">
      <c r="C378" s="197"/>
    </row>
    <row r="379" s="195" customFormat="1" ht="12.75">
      <c r="C379" s="197"/>
    </row>
    <row r="380" s="195" customFormat="1" ht="12.75">
      <c r="C380" s="197"/>
    </row>
    <row r="381" s="195" customFormat="1" ht="12.75">
      <c r="C381" s="197"/>
    </row>
    <row r="382" s="195" customFormat="1" ht="12.75">
      <c r="C382" s="197"/>
    </row>
    <row r="383" s="195" customFormat="1" ht="12.75">
      <c r="C383" s="197"/>
    </row>
    <row r="384" s="195" customFormat="1" ht="12.75">
      <c r="C384" s="197"/>
    </row>
    <row r="385" s="195" customFormat="1" ht="12.75">
      <c r="C385" s="197"/>
    </row>
    <row r="386" s="195" customFormat="1" ht="12.75">
      <c r="C386" s="197"/>
    </row>
    <row r="387" s="195" customFormat="1" ht="12.75">
      <c r="C387" s="197"/>
    </row>
    <row r="388" s="195" customFormat="1" ht="12.75">
      <c r="C388" s="197"/>
    </row>
    <row r="389" s="195" customFormat="1" ht="12.75">
      <c r="C389" s="197"/>
    </row>
    <row r="390" s="195" customFormat="1" ht="12.75">
      <c r="C390" s="197"/>
    </row>
    <row r="391" s="195" customFormat="1" ht="12.75">
      <c r="C391" s="197"/>
    </row>
    <row r="392" s="195" customFormat="1" ht="12.75">
      <c r="C392" s="197"/>
    </row>
    <row r="393" s="195" customFormat="1" ht="12.75">
      <c r="C393" s="197"/>
    </row>
    <row r="394" s="195" customFormat="1" ht="12.75">
      <c r="C394" s="197"/>
    </row>
    <row r="395" s="195" customFormat="1" ht="12.75">
      <c r="C395" s="197"/>
    </row>
    <row r="396" s="195" customFormat="1" ht="12.75">
      <c r="C396" s="197"/>
    </row>
    <row r="397" s="195" customFormat="1" ht="12.75">
      <c r="C397" s="197"/>
    </row>
    <row r="398" s="195" customFormat="1" ht="12.75">
      <c r="C398" s="197"/>
    </row>
    <row r="399" s="195" customFormat="1" ht="12.75">
      <c r="C399" s="197"/>
    </row>
    <row r="400" s="195" customFormat="1" ht="12.75">
      <c r="C400" s="197"/>
    </row>
    <row r="401" s="195" customFormat="1" ht="12.75">
      <c r="C401" s="197"/>
    </row>
    <row r="402" s="195" customFormat="1" ht="12.75">
      <c r="C402" s="197"/>
    </row>
    <row r="403" s="195" customFormat="1" ht="12.75">
      <c r="C403" s="197"/>
    </row>
    <row r="404" s="195" customFormat="1" ht="12.75">
      <c r="C404" s="197"/>
    </row>
    <row r="405" s="195" customFormat="1" ht="12.75">
      <c r="C405" s="197"/>
    </row>
    <row r="406" s="195" customFormat="1" ht="12.75">
      <c r="C406" s="197"/>
    </row>
    <row r="407" s="195" customFormat="1" ht="12.75">
      <c r="C407" s="197"/>
    </row>
    <row r="408" s="195" customFormat="1" ht="12.75">
      <c r="C408" s="197"/>
    </row>
    <row r="409" s="195" customFormat="1" ht="12.75">
      <c r="C409" s="197"/>
    </row>
    <row r="410" s="195" customFormat="1" ht="12.75">
      <c r="C410" s="197"/>
    </row>
    <row r="411" s="195" customFormat="1" ht="12.75">
      <c r="C411" s="197"/>
    </row>
    <row r="412" s="195" customFormat="1" ht="12.75">
      <c r="C412" s="197"/>
    </row>
    <row r="413" s="195" customFormat="1" ht="12.75">
      <c r="C413" s="197"/>
    </row>
    <row r="414" s="195" customFormat="1" ht="12.75">
      <c r="C414" s="197"/>
    </row>
    <row r="415" s="195" customFormat="1" ht="12.75">
      <c r="C415" s="197"/>
    </row>
    <row r="416" s="195" customFormat="1" ht="12.75">
      <c r="C416" s="197"/>
    </row>
    <row r="417" s="195" customFormat="1" ht="12.75">
      <c r="C417" s="197"/>
    </row>
    <row r="418" s="195" customFormat="1" ht="12.75">
      <c r="C418" s="197"/>
    </row>
    <row r="419" s="195" customFormat="1" ht="12.75">
      <c r="C419" s="197"/>
    </row>
    <row r="420" s="195" customFormat="1" ht="12.75">
      <c r="C420" s="197"/>
    </row>
    <row r="421" s="195" customFormat="1" ht="12.75">
      <c r="C421" s="197"/>
    </row>
    <row r="422" s="195" customFormat="1" ht="12.75">
      <c r="C422" s="197"/>
    </row>
    <row r="423" s="195" customFormat="1" ht="12.75">
      <c r="C423" s="197"/>
    </row>
    <row r="424" s="195" customFormat="1" ht="12.75">
      <c r="C424" s="197"/>
    </row>
    <row r="425" s="195" customFormat="1" ht="12.75">
      <c r="C425" s="197"/>
    </row>
    <row r="426" s="195" customFormat="1" ht="12.75">
      <c r="C426" s="197"/>
    </row>
    <row r="427" s="195" customFormat="1" ht="12.75">
      <c r="C427" s="197"/>
    </row>
    <row r="428" s="195" customFormat="1" ht="12.75">
      <c r="C428" s="197"/>
    </row>
    <row r="429" s="195" customFormat="1" ht="12.75">
      <c r="C429" s="197"/>
    </row>
    <row r="430" s="195" customFormat="1" ht="12.75">
      <c r="C430" s="197"/>
    </row>
    <row r="431" s="195" customFormat="1" ht="12.75">
      <c r="C431" s="197"/>
    </row>
    <row r="432" s="195" customFormat="1" ht="12.75">
      <c r="C432" s="197"/>
    </row>
    <row r="433" s="195" customFormat="1" ht="12.75">
      <c r="C433" s="197"/>
    </row>
    <row r="434" s="195" customFormat="1" ht="12.75">
      <c r="C434" s="197"/>
    </row>
    <row r="435" s="195" customFormat="1" ht="12.75">
      <c r="C435" s="197"/>
    </row>
    <row r="436" s="195" customFormat="1" ht="12.75">
      <c r="C436" s="197"/>
    </row>
    <row r="437" s="195" customFormat="1" ht="12.75">
      <c r="C437" s="197"/>
    </row>
    <row r="438" s="195" customFormat="1" ht="12.75">
      <c r="C438" s="197"/>
    </row>
    <row r="439" s="195" customFormat="1" ht="12.75">
      <c r="C439" s="197"/>
    </row>
    <row r="440" s="195" customFormat="1" ht="12.75">
      <c r="C440" s="197"/>
    </row>
    <row r="441" s="195" customFormat="1" ht="12.75">
      <c r="C441" s="197"/>
    </row>
    <row r="442" s="195" customFormat="1" ht="12.75">
      <c r="C442" s="197"/>
    </row>
    <row r="443" s="195" customFormat="1" ht="12.75">
      <c r="C443" s="197"/>
    </row>
    <row r="444" s="195" customFormat="1" ht="12.75">
      <c r="C444" s="197"/>
    </row>
    <row r="445" s="195" customFormat="1" ht="12.75">
      <c r="C445" s="197"/>
    </row>
    <row r="446" s="195" customFormat="1" ht="12.75">
      <c r="C446" s="197"/>
    </row>
    <row r="447" s="195" customFormat="1" ht="12.75">
      <c r="C447" s="197"/>
    </row>
    <row r="448" s="195" customFormat="1" ht="12.75">
      <c r="C448" s="197"/>
    </row>
    <row r="449" s="195" customFormat="1" ht="12.75">
      <c r="C449" s="197"/>
    </row>
    <row r="450" s="195" customFormat="1" ht="12.75">
      <c r="C450" s="197"/>
    </row>
  </sheetData>
  <sheetProtection/>
  <mergeCells count="7">
    <mergeCell ref="A1:F1"/>
    <mergeCell ref="A3:F3"/>
    <mergeCell ref="A6:A7"/>
    <mergeCell ref="E5:F5"/>
    <mergeCell ref="E6:F6"/>
    <mergeCell ref="D6:D7"/>
    <mergeCell ref="A2:G2"/>
  </mergeCells>
  <printOptions/>
  <pageMargins left="0.5905511811023623" right="0.2755905511811024" top="0.3937007874015748" bottom="0.5905511811023623" header="0.15748031496062992" footer="0.2362204724409449"/>
  <pageSetup firstPageNumber="12" useFirstPageNumber="1" horizontalDpi="600" verticalDpi="600" orientation="portrait" paperSize="9" scale="93" r:id="rId1"/>
  <headerFooter alignWithMargins="0">
    <oddFooter>&amp;RԲյուջե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47"/>
  <sheetViews>
    <sheetView showGridLines="0" workbookViewId="0" topLeftCell="A1">
      <selection activeCell="A2" sqref="A2:F2"/>
    </sheetView>
  </sheetViews>
  <sheetFormatPr defaultColWidth="9.140625" defaultRowHeight="12.75"/>
  <cols>
    <col min="1" max="1" width="6.28125" style="135" customWidth="1"/>
    <col min="2" max="2" width="38.28125" style="135" customWidth="1"/>
    <col min="3" max="3" width="12.28125" style="135" customWidth="1"/>
    <col min="4" max="4" width="13.00390625" style="135" customWidth="1"/>
    <col min="5" max="5" width="14.57421875" style="135" customWidth="1"/>
    <col min="6" max="6" width="13.7109375" style="135" customWidth="1"/>
    <col min="7" max="16384" width="9.140625" style="135" customWidth="1"/>
  </cols>
  <sheetData>
    <row r="1" spans="1:5" ht="18">
      <c r="A1" s="260" t="s">
        <v>136</v>
      </c>
      <c r="B1" s="260"/>
      <c r="C1" s="260"/>
      <c r="D1" s="260"/>
      <c r="E1" s="260"/>
    </row>
    <row r="2" spans="1:10" s="72" customFormat="1" ht="28.5" customHeight="1">
      <c r="A2" s="274" t="s">
        <v>991</v>
      </c>
      <c r="B2" s="274"/>
      <c r="C2" s="274"/>
      <c r="D2" s="274"/>
      <c r="E2" s="274"/>
      <c r="F2" s="274"/>
      <c r="G2" s="198"/>
      <c r="H2" s="198"/>
      <c r="I2" s="198"/>
      <c r="J2" s="198"/>
    </row>
    <row r="3" spans="1:5" ht="18">
      <c r="A3" s="66"/>
      <c r="B3" s="199"/>
      <c r="C3" s="199"/>
      <c r="D3" s="200"/>
      <c r="E3" s="200" t="s">
        <v>364</v>
      </c>
    </row>
    <row r="5" spans="1:5" ht="29.25" customHeight="1">
      <c r="A5" s="266" t="s">
        <v>898</v>
      </c>
      <c r="B5" s="266"/>
      <c r="C5" s="266"/>
      <c r="D5" s="266"/>
      <c r="E5" s="266"/>
    </row>
    <row r="6" spans="1:4" ht="12.75">
      <c r="A6" s="201" t="s">
        <v>262</v>
      </c>
      <c r="B6" s="201"/>
      <c r="C6" s="201"/>
      <c r="D6" s="201"/>
    </row>
    <row r="7" ht="12.75">
      <c r="E7" s="202" t="s">
        <v>482</v>
      </c>
    </row>
    <row r="8" spans="1:5" ht="30" customHeight="1">
      <c r="A8" s="273" t="s">
        <v>207</v>
      </c>
      <c r="B8" s="273"/>
      <c r="C8" s="275" t="s">
        <v>230</v>
      </c>
      <c r="D8" s="277" t="s">
        <v>190</v>
      </c>
      <c r="E8" s="277"/>
    </row>
    <row r="9" spans="1:5" ht="25.5">
      <c r="A9" s="273"/>
      <c r="B9" s="273"/>
      <c r="C9" s="276"/>
      <c r="D9" s="204" t="s">
        <v>218</v>
      </c>
      <c r="E9" s="204" t="s">
        <v>94</v>
      </c>
    </row>
    <row r="10" spans="1:5" ht="12.75">
      <c r="A10" s="141">
        <v>1</v>
      </c>
      <c r="B10" s="141">
        <v>2</v>
      </c>
      <c r="C10" s="141">
        <v>3</v>
      </c>
      <c r="D10" s="141">
        <v>4</v>
      </c>
      <c r="E10" s="141">
        <v>5</v>
      </c>
    </row>
    <row r="11" spans="1:5" ht="30" customHeight="1">
      <c r="A11" s="207">
        <v>8000</v>
      </c>
      <c r="B11" s="208" t="s">
        <v>141</v>
      </c>
      <c r="C11" s="116">
        <f>SUM(D11:E11)</f>
        <v>0</v>
      </c>
      <c r="D11" s="145">
        <v>0</v>
      </c>
      <c r="E11" s="116">
        <v>0</v>
      </c>
    </row>
    <row r="15" spans="1:6" ht="18">
      <c r="A15" s="260" t="s">
        <v>137</v>
      </c>
      <c r="B15" s="260"/>
      <c r="C15" s="260"/>
      <c r="D15" s="260"/>
      <c r="E15" s="260"/>
      <c r="F15" s="260"/>
    </row>
    <row r="16" spans="1:10" s="72" customFormat="1" ht="28.5" customHeight="1">
      <c r="A16" s="274" t="s">
        <v>991</v>
      </c>
      <c r="B16" s="274"/>
      <c r="C16" s="274"/>
      <c r="D16" s="274"/>
      <c r="E16" s="274"/>
      <c r="F16" s="274"/>
      <c r="G16" s="87"/>
      <c r="H16" s="87"/>
      <c r="I16" s="87"/>
      <c r="J16" s="87"/>
    </row>
    <row r="17" spans="1:5" ht="15.75">
      <c r="A17" s="66"/>
      <c r="B17" s="209"/>
      <c r="E17" s="209"/>
    </row>
    <row r="18" spans="1:6" ht="30" customHeight="1">
      <c r="A18" s="266" t="s">
        <v>899</v>
      </c>
      <c r="B18" s="266"/>
      <c r="C18" s="266"/>
      <c r="D18" s="266"/>
      <c r="E18" s="266"/>
      <c r="F18" s="266"/>
    </row>
    <row r="19" ht="14.25" customHeight="1">
      <c r="A19" s="201" t="s">
        <v>364</v>
      </c>
    </row>
    <row r="20" ht="14.25" customHeight="1">
      <c r="E20" s="202" t="s">
        <v>258</v>
      </c>
    </row>
    <row r="21" spans="1:6" ht="51" customHeight="1">
      <c r="A21" s="278" t="s">
        <v>107</v>
      </c>
      <c r="B21" s="210" t="s">
        <v>108</v>
      </c>
      <c r="C21" s="210"/>
      <c r="D21" s="275" t="s">
        <v>261</v>
      </c>
      <c r="E21" s="205" t="s">
        <v>356</v>
      </c>
      <c r="F21" s="205"/>
    </row>
    <row r="22" spans="1:6" ht="25.5">
      <c r="A22" s="279"/>
      <c r="B22" s="203" t="s">
        <v>109</v>
      </c>
      <c r="C22" s="211" t="s">
        <v>110</v>
      </c>
      <c r="D22" s="257"/>
      <c r="E22" s="204" t="s">
        <v>254</v>
      </c>
      <c r="F22" s="204" t="s">
        <v>255</v>
      </c>
    </row>
    <row r="23" spans="1:6" ht="12.75">
      <c r="A23" s="141">
        <v>1</v>
      </c>
      <c r="B23" s="141">
        <v>2</v>
      </c>
      <c r="C23" s="141" t="s">
        <v>111</v>
      </c>
      <c r="D23" s="141">
        <v>4</v>
      </c>
      <c r="E23" s="141">
        <v>5</v>
      </c>
      <c r="F23" s="141">
        <v>6</v>
      </c>
    </row>
    <row r="24" spans="1:6" s="201" customFormat="1" ht="13.5" customHeight="1">
      <c r="A24" s="207">
        <v>8010</v>
      </c>
      <c r="B24" s="212" t="s">
        <v>982</v>
      </c>
      <c r="C24" s="213"/>
      <c r="D24" s="214">
        <f>SUM(E24:F24)</f>
        <v>0</v>
      </c>
      <c r="E24" s="145">
        <v>0</v>
      </c>
      <c r="F24" s="116">
        <v>0</v>
      </c>
    </row>
    <row r="25" spans="1:7" ht="12" customHeight="1">
      <c r="A25" s="207">
        <v>8100</v>
      </c>
      <c r="B25" s="212" t="s">
        <v>983</v>
      </c>
      <c r="C25" s="206"/>
      <c r="D25" s="214">
        <f aca="true" t="shared" si="0" ref="D25:D37">SUM(E25:F25)</f>
        <v>0</v>
      </c>
      <c r="E25" s="215">
        <v>0</v>
      </c>
      <c r="F25" s="145"/>
      <c r="G25" s="201"/>
    </row>
    <row r="26" spans="1:6" ht="12.75" customHeight="1">
      <c r="A26" s="216">
        <v>8110</v>
      </c>
      <c r="B26" s="217" t="s">
        <v>984</v>
      </c>
      <c r="C26" s="206"/>
      <c r="D26" s="218">
        <f t="shared" si="0"/>
        <v>0</v>
      </c>
      <c r="E26" s="219">
        <v>0</v>
      </c>
      <c r="F26" s="219">
        <f>F27+F30</f>
        <v>0</v>
      </c>
    </row>
    <row r="27" spans="1:6" ht="36" customHeight="1">
      <c r="A27" s="216">
        <v>8111</v>
      </c>
      <c r="B27" s="160" t="s">
        <v>751</v>
      </c>
      <c r="C27" s="206"/>
      <c r="D27" s="218">
        <f t="shared" si="0"/>
        <v>0</v>
      </c>
      <c r="E27" s="220" t="s">
        <v>277</v>
      </c>
      <c r="F27" s="219">
        <f>SUM(F28:F29)</f>
        <v>0</v>
      </c>
    </row>
    <row r="28" spans="1:6" ht="12.75">
      <c r="A28" s="216">
        <v>8112</v>
      </c>
      <c r="B28" s="221" t="s">
        <v>194</v>
      </c>
      <c r="C28" s="222" t="s">
        <v>221</v>
      </c>
      <c r="D28" s="218">
        <f t="shared" si="0"/>
        <v>0</v>
      </c>
      <c r="E28" s="220" t="s">
        <v>277</v>
      </c>
      <c r="F28" s="223"/>
    </row>
    <row r="29" spans="1:6" ht="12.75">
      <c r="A29" s="216">
        <v>8113</v>
      </c>
      <c r="B29" s="221" t="s">
        <v>191</v>
      </c>
      <c r="C29" s="222" t="s">
        <v>222</v>
      </c>
      <c r="D29" s="218">
        <f t="shared" si="0"/>
        <v>0</v>
      </c>
      <c r="E29" s="220" t="s">
        <v>277</v>
      </c>
      <c r="F29" s="223"/>
    </row>
    <row r="30" spans="1:6" ht="24" customHeight="1">
      <c r="A30" s="216">
        <v>8120</v>
      </c>
      <c r="B30" s="160" t="s">
        <v>985</v>
      </c>
      <c r="C30" s="222"/>
      <c r="D30" s="218">
        <f t="shared" si="0"/>
        <v>0</v>
      </c>
      <c r="E30" s="219">
        <f>E38</f>
        <v>0</v>
      </c>
      <c r="F30" s="219">
        <f>F31+F38</f>
        <v>0</v>
      </c>
    </row>
    <row r="31" spans="1:6" s="225" customFormat="1" ht="14.25" customHeight="1">
      <c r="A31" s="216">
        <v>8121</v>
      </c>
      <c r="B31" s="160" t="s">
        <v>155</v>
      </c>
      <c r="C31" s="222"/>
      <c r="D31" s="218">
        <f t="shared" si="0"/>
        <v>0</v>
      </c>
      <c r="E31" s="220" t="s">
        <v>277</v>
      </c>
      <c r="F31" s="224">
        <f>F32+F37</f>
        <v>0</v>
      </c>
    </row>
    <row r="32" spans="1:6" s="225" customFormat="1" ht="12.75" customHeight="1">
      <c r="A32" s="207">
        <v>8122</v>
      </c>
      <c r="B32" s="217" t="s">
        <v>156</v>
      </c>
      <c r="C32" s="222" t="s">
        <v>223</v>
      </c>
      <c r="D32" s="218">
        <f t="shared" si="0"/>
        <v>0</v>
      </c>
      <c r="E32" s="220" t="s">
        <v>277</v>
      </c>
      <c r="F32" s="224">
        <f>F33+F34</f>
        <v>0</v>
      </c>
    </row>
    <row r="33" spans="1:6" s="225" customFormat="1" ht="12.75">
      <c r="A33" s="207">
        <v>8123</v>
      </c>
      <c r="B33" s="226" t="s">
        <v>208</v>
      </c>
      <c r="C33" s="222"/>
      <c r="D33" s="218">
        <f t="shared" si="0"/>
        <v>0</v>
      </c>
      <c r="E33" s="220" t="s">
        <v>277</v>
      </c>
      <c r="F33" s="224"/>
    </row>
    <row r="34" spans="1:6" s="225" customFormat="1" ht="12.75">
      <c r="A34" s="207">
        <v>8124</v>
      </c>
      <c r="B34" s="226" t="s">
        <v>210</v>
      </c>
      <c r="C34" s="222"/>
      <c r="D34" s="218">
        <f t="shared" si="0"/>
        <v>0</v>
      </c>
      <c r="E34" s="220" t="s">
        <v>277</v>
      </c>
      <c r="F34" s="224"/>
    </row>
    <row r="35" spans="1:6" s="225" customFormat="1" ht="24.75" customHeight="1">
      <c r="A35" s="207">
        <v>8130</v>
      </c>
      <c r="B35" s="217" t="s">
        <v>157</v>
      </c>
      <c r="C35" s="222" t="s">
        <v>224</v>
      </c>
      <c r="D35" s="218">
        <f t="shared" si="0"/>
        <v>0</v>
      </c>
      <c r="E35" s="220" t="s">
        <v>277</v>
      </c>
      <c r="F35" s="224">
        <f>SUM(F36:F37)</f>
        <v>0</v>
      </c>
    </row>
    <row r="36" spans="1:6" s="225" customFormat="1" ht="12.75">
      <c r="A36" s="207">
        <v>8131</v>
      </c>
      <c r="B36" s="226" t="s">
        <v>214</v>
      </c>
      <c r="C36" s="222"/>
      <c r="D36" s="218">
        <f t="shared" si="0"/>
        <v>0</v>
      </c>
      <c r="E36" s="220" t="s">
        <v>277</v>
      </c>
      <c r="F36" s="224"/>
    </row>
    <row r="37" spans="1:6" s="225" customFormat="1" ht="12.75">
      <c r="A37" s="207">
        <v>8132</v>
      </c>
      <c r="B37" s="226" t="s">
        <v>212</v>
      </c>
      <c r="C37" s="222"/>
      <c r="D37" s="218">
        <f t="shared" si="0"/>
        <v>0</v>
      </c>
      <c r="E37" s="220" t="s">
        <v>277</v>
      </c>
      <c r="F37" s="224"/>
    </row>
    <row r="38" spans="1:6" s="225" customFormat="1" ht="13.5" customHeight="1">
      <c r="A38" s="207">
        <v>8140</v>
      </c>
      <c r="B38" s="217" t="s">
        <v>158</v>
      </c>
      <c r="C38" s="222"/>
      <c r="D38" s="223">
        <f>SUM(E38:F38)</f>
        <v>0</v>
      </c>
      <c r="E38" s="219">
        <f>SUM(E39)</f>
        <v>0</v>
      </c>
      <c r="F38" s="219">
        <f>F39+F42</f>
        <v>0</v>
      </c>
    </row>
    <row r="39" spans="1:6" s="225" customFormat="1" ht="25.5" customHeight="1">
      <c r="A39" s="207">
        <v>8141</v>
      </c>
      <c r="B39" s="217" t="s">
        <v>159</v>
      </c>
      <c r="C39" s="222" t="s">
        <v>223</v>
      </c>
      <c r="D39" s="223">
        <f aca="true" t="shared" si="1" ref="D39:D75">SUM(E39:F39)</f>
        <v>0</v>
      </c>
      <c r="E39" s="219">
        <f>SUM(E40:E41)</f>
        <v>0</v>
      </c>
      <c r="F39" s="219">
        <f>SUM(F40:F41)</f>
        <v>0</v>
      </c>
    </row>
    <row r="40" spans="1:6" s="225" customFormat="1" ht="12.75">
      <c r="A40" s="207">
        <v>8142</v>
      </c>
      <c r="B40" s="226" t="s">
        <v>215</v>
      </c>
      <c r="C40" s="152"/>
      <c r="D40" s="223">
        <f t="shared" si="1"/>
        <v>0</v>
      </c>
      <c r="E40" s="227"/>
      <c r="F40" s="220" t="s">
        <v>277</v>
      </c>
    </row>
    <row r="41" spans="1:6" s="225" customFormat="1" ht="12.75">
      <c r="A41" s="207">
        <v>8143</v>
      </c>
      <c r="B41" s="226" t="s">
        <v>216</v>
      </c>
      <c r="C41" s="152"/>
      <c r="D41" s="223">
        <f t="shared" si="1"/>
        <v>0</v>
      </c>
      <c r="E41" s="227"/>
      <c r="F41" s="224"/>
    </row>
    <row r="42" spans="1:6" s="225" customFormat="1" ht="23.25" customHeight="1">
      <c r="A42" s="207">
        <v>8150</v>
      </c>
      <c r="B42" s="217" t="s">
        <v>160</v>
      </c>
      <c r="C42" s="228" t="s">
        <v>224</v>
      </c>
      <c r="D42" s="223">
        <f t="shared" si="1"/>
        <v>0</v>
      </c>
      <c r="E42" s="219">
        <f>-SUM(E43:E44)</f>
        <v>0</v>
      </c>
      <c r="F42" s="219">
        <f>F44</f>
        <v>0</v>
      </c>
    </row>
    <row r="43" spans="1:6" ht="12.75">
      <c r="A43" s="207">
        <v>8151</v>
      </c>
      <c r="B43" s="226" t="s">
        <v>214</v>
      </c>
      <c r="C43" s="228"/>
      <c r="D43" s="223">
        <f t="shared" si="1"/>
        <v>0</v>
      </c>
      <c r="E43" s="227"/>
      <c r="F43" s="229" t="s">
        <v>487</v>
      </c>
    </row>
    <row r="44" spans="1:6" ht="12.75">
      <c r="A44" s="207">
        <v>8152</v>
      </c>
      <c r="B44" s="226" t="s">
        <v>213</v>
      </c>
      <c r="C44" s="228"/>
      <c r="D44" s="223">
        <f t="shared" si="1"/>
        <v>0</v>
      </c>
      <c r="E44" s="227"/>
      <c r="F44" s="224"/>
    </row>
    <row r="45" spans="1:6" ht="12" customHeight="1">
      <c r="A45" s="207">
        <v>8160</v>
      </c>
      <c r="B45" s="217" t="s">
        <v>986</v>
      </c>
      <c r="C45" s="228"/>
      <c r="D45" s="116">
        <f t="shared" si="1"/>
        <v>0</v>
      </c>
      <c r="E45" s="230">
        <v>0</v>
      </c>
      <c r="F45" s="145"/>
    </row>
    <row r="46" spans="1:6" ht="24.75" customHeight="1">
      <c r="A46" s="207">
        <v>8161</v>
      </c>
      <c r="B46" s="160" t="s">
        <v>752</v>
      </c>
      <c r="C46" s="228"/>
      <c r="D46" s="223">
        <f t="shared" si="1"/>
        <v>0</v>
      </c>
      <c r="E46" s="204" t="s">
        <v>277</v>
      </c>
      <c r="F46" s="215">
        <f>SUM(F47:F49)</f>
        <v>0</v>
      </c>
    </row>
    <row r="47" spans="1:6" ht="36.75" customHeight="1">
      <c r="A47" s="207">
        <v>8162</v>
      </c>
      <c r="B47" s="226" t="s">
        <v>187</v>
      </c>
      <c r="C47" s="228" t="s">
        <v>225</v>
      </c>
      <c r="D47" s="223">
        <f t="shared" si="1"/>
        <v>0</v>
      </c>
      <c r="E47" s="220" t="s">
        <v>277</v>
      </c>
      <c r="F47" s="223"/>
    </row>
    <row r="48" spans="1:6" ht="96.75" customHeight="1">
      <c r="A48" s="231">
        <v>8163</v>
      </c>
      <c r="B48" s="226" t="s">
        <v>186</v>
      </c>
      <c r="C48" s="228" t="s">
        <v>225</v>
      </c>
      <c r="D48" s="223">
        <f t="shared" si="1"/>
        <v>0</v>
      </c>
      <c r="E48" s="204" t="s">
        <v>277</v>
      </c>
      <c r="F48" s="218"/>
    </row>
    <row r="49" spans="1:6" ht="24">
      <c r="A49" s="207">
        <v>8164</v>
      </c>
      <c r="B49" s="226" t="s">
        <v>188</v>
      </c>
      <c r="C49" s="228" t="s">
        <v>226</v>
      </c>
      <c r="D49" s="223">
        <f t="shared" si="1"/>
        <v>0</v>
      </c>
      <c r="E49" s="220" t="s">
        <v>277</v>
      </c>
      <c r="F49" s="223"/>
    </row>
    <row r="50" spans="1:6" ht="14.25" customHeight="1">
      <c r="A50" s="207">
        <v>8170</v>
      </c>
      <c r="B50" s="160" t="s">
        <v>753</v>
      </c>
      <c r="C50" s="228"/>
      <c r="D50" s="223">
        <f t="shared" si="1"/>
        <v>0</v>
      </c>
      <c r="E50" s="232">
        <f>SUM(E51:E52)</f>
        <v>0</v>
      </c>
      <c r="F50" s="232">
        <f>SUM(F51:F52)</f>
        <v>0</v>
      </c>
    </row>
    <row r="51" spans="1:6" ht="36">
      <c r="A51" s="207">
        <v>8171</v>
      </c>
      <c r="B51" s="226" t="s">
        <v>192</v>
      </c>
      <c r="C51" s="228" t="s">
        <v>227</v>
      </c>
      <c r="D51" s="223">
        <f t="shared" si="1"/>
        <v>0</v>
      </c>
      <c r="E51" s="233"/>
      <c r="F51" s="223"/>
    </row>
    <row r="52" spans="1:6" ht="12.75">
      <c r="A52" s="207">
        <v>8172</v>
      </c>
      <c r="B52" s="221" t="s">
        <v>193</v>
      </c>
      <c r="C52" s="228" t="s">
        <v>228</v>
      </c>
      <c r="D52" s="223">
        <f t="shared" si="1"/>
        <v>0</v>
      </c>
      <c r="E52" s="233"/>
      <c r="F52" s="223"/>
    </row>
    <row r="53" spans="1:6" ht="39" customHeight="1">
      <c r="A53" s="234">
        <v>8190</v>
      </c>
      <c r="B53" s="160" t="s">
        <v>408</v>
      </c>
      <c r="C53" s="207"/>
      <c r="D53" s="116">
        <f>SUM(E53:F53)</f>
        <v>0</v>
      </c>
      <c r="E53" s="145">
        <v>0</v>
      </c>
      <c r="F53" s="116">
        <v>0</v>
      </c>
    </row>
    <row r="54" spans="1:6" ht="36">
      <c r="A54" s="231">
        <v>8191</v>
      </c>
      <c r="B54" s="161" t="s">
        <v>665</v>
      </c>
      <c r="C54" s="235">
        <v>9320</v>
      </c>
      <c r="D54" s="236">
        <f>E54</f>
        <v>0</v>
      </c>
      <c r="E54" s="236">
        <v>0</v>
      </c>
      <c r="F54" s="229">
        <v>0</v>
      </c>
    </row>
    <row r="55" spans="1:6" ht="60">
      <c r="A55" s="231">
        <v>8192</v>
      </c>
      <c r="B55" s="226" t="s">
        <v>189</v>
      </c>
      <c r="C55" s="207"/>
      <c r="D55" s="116">
        <f t="shared" si="1"/>
        <v>0</v>
      </c>
      <c r="E55" s="237">
        <v>0</v>
      </c>
      <c r="F55" s="220" t="s">
        <v>277</v>
      </c>
    </row>
    <row r="56" spans="1:6" ht="23.25" customHeight="1">
      <c r="A56" s="231">
        <v>8193</v>
      </c>
      <c r="B56" s="226" t="s">
        <v>409</v>
      </c>
      <c r="C56" s="207"/>
      <c r="D56" s="116">
        <f>E56</f>
        <v>0</v>
      </c>
      <c r="E56" s="236">
        <v>0</v>
      </c>
      <c r="F56" s="220" t="s">
        <v>487</v>
      </c>
    </row>
    <row r="57" spans="1:6" ht="24.75" customHeight="1">
      <c r="A57" s="231">
        <v>8194</v>
      </c>
      <c r="B57" s="226" t="s">
        <v>755</v>
      </c>
      <c r="C57" s="85">
        <v>9330</v>
      </c>
      <c r="D57" s="116">
        <v>0</v>
      </c>
      <c r="E57" s="220" t="s">
        <v>277</v>
      </c>
      <c r="F57" s="116">
        <v>0</v>
      </c>
    </row>
    <row r="58" spans="1:6" ht="36" customHeight="1">
      <c r="A58" s="231">
        <v>8195</v>
      </c>
      <c r="B58" s="226" t="s">
        <v>140</v>
      </c>
      <c r="C58" s="85"/>
      <c r="D58" s="116">
        <f>F58</f>
        <v>0</v>
      </c>
      <c r="E58" s="220" t="s">
        <v>277</v>
      </c>
      <c r="F58" s="116">
        <v>0</v>
      </c>
    </row>
    <row r="59" spans="1:6" ht="38.25" customHeight="1">
      <c r="A59" s="231">
        <v>8196</v>
      </c>
      <c r="B59" s="226" t="s">
        <v>410</v>
      </c>
      <c r="C59" s="85"/>
      <c r="D59" s="116">
        <f>SUM(E59:F59)</f>
        <v>0</v>
      </c>
      <c r="E59" s="220" t="s">
        <v>277</v>
      </c>
      <c r="F59" s="238">
        <v>0</v>
      </c>
    </row>
    <row r="60" spans="1:6" ht="39.75" customHeight="1">
      <c r="A60" s="231">
        <v>8197</v>
      </c>
      <c r="B60" s="160" t="s">
        <v>138</v>
      </c>
      <c r="C60" s="239"/>
      <c r="D60" s="220" t="s">
        <v>277</v>
      </c>
      <c r="E60" s="220" t="s">
        <v>277</v>
      </c>
      <c r="F60" s="220" t="s">
        <v>277</v>
      </c>
    </row>
    <row r="61" spans="1:6" ht="49.5" customHeight="1">
      <c r="A61" s="231">
        <v>8198</v>
      </c>
      <c r="B61" s="160" t="s">
        <v>139</v>
      </c>
      <c r="C61" s="239"/>
      <c r="D61" s="220" t="s">
        <v>277</v>
      </c>
      <c r="E61" s="240"/>
      <c r="F61" s="240"/>
    </row>
    <row r="62" spans="1:6" ht="36" customHeight="1">
      <c r="A62" s="231">
        <v>8199</v>
      </c>
      <c r="B62" s="160" t="s">
        <v>987</v>
      </c>
      <c r="C62" s="239"/>
      <c r="D62" s="223">
        <v>0</v>
      </c>
      <c r="E62" s="219">
        <v>0</v>
      </c>
      <c r="F62" s="219">
        <v>0</v>
      </c>
    </row>
    <row r="63" spans="1:6" ht="36">
      <c r="A63" s="231" t="s">
        <v>98</v>
      </c>
      <c r="B63" s="226" t="s">
        <v>666</v>
      </c>
      <c r="C63" s="239"/>
      <c r="D63" s="223">
        <f t="shared" si="1"/>
        <v>0</v>
      </c>
      <c r="E63" s="220" t="s">
        <v>277</v>
      </c>
      <c r="F63" s="223"/>
    </row>
    <row r="64" spans="1:6" ht="12.75" customHeight="1">
      <c r="A64" s="216">
        <v>8200</v>
      </c>
      <c r="B64" s="212" t="s">
        <v>988</v>
      </c>
      <c r="C64" s="207"/>
      <c r="D64" s="223">
        <f t="shared" si="1"/>
        <v>0</v>
      </c>
      <c r="E64" s="215">
        <f>SUM(E65)</f>
        <v>0</v>
      </c>
      <c r="F64" s="215">
        <f>SUM(F65)</f>
        <v>0</v>
      </c>
    </row>
    <row r="65" spans="1:6" ht="13.5" customHeight="1">
      <c r="A65" s="216">
        <v>8210</v>
      </c>
      <c r="B65" s="241" t="s">
        <v>989</v>
      </c>
      <c r="C65" s="207"/>
      <c r="D65" s="223">
        <f t="shared" si="1"/>
        <v>0</v>
      </c>
      <c r="E65" s="215">
        <f>E69</f>
        <v>0</v>
      </c>
      <c r="F65" s="215">
        <f>SUM(F66+F69)</f>
        <v>0</v>
      </c>
    </row>
    <row r="66" spans="1:6" ht="36">
      <c r="A66" s="216">
        <v>8211</v>
      </c>
      <c r="B66" s="160" t="s">
        <v>668</v>
      </c>
      <c r="C66" s="207"/>
      <c r="D66" s="223">
        <f t="shared" si="1"/>
        <v>0</v>
      </c>
      <c r="E66" s="220" t="s">
        <v>277</v>
      </c>
      <c r="F66" s="215">
        <f>SUM(F67:F68)</f>
        <v>0</v>
      </c>
    </row>
    <row r="67" spans="1:6" ht="12.75">
      <c r="A67" s="216">
        <v>8212</v>
      </c>
      <c r="B67" s="221" t="s">
        <v>194</v>
      </c>
      <c r="C67" s="228" t="s">
        <v>197</v>
      </c>
      <c r="D67" s="223">
        <f t="shared" si="1"/>
        <v>0</v>
      </c>
      <c r="E67" s="220" t="s">
        <v>277</v>
      </c>
      <c r="F67" s="223"/>
    </row>
    <row r="68" spans="1:6" ht="12.75">
      <c r="A68" s="216">
        <v>8213</v>
      </c>
      <c r="B68" s="221" t="s">
        <v>191</v>
      </c>
      <c r="C68" s="228" t="s">
        <v>198</v>
      </c>
      <c r="D68" s="223">
        <f t="shared" si="1"/>
        <v>0</v>
      </c>
      <c r="E68" s="220" t="s">
        <v>277</v>
      </c>
      <c r="F68" s="223"/>
    </row>
    <row r="69" spans="1:6" ht="36" customHeight="1" hidden="1">
      <c r="A69" s="216">
        <v>8220</v>
      </c>
      <c r="B69" s="160" t="s">
        <v>990</v>
      </c>
      <c r="C69" s="207"/>
      <c r="D69" s="223">
        <f t="shared" si="1"/>
        <v>0</v>
      </c>
      <c r="E69" s="223"/>
      <c r="F69" s="215">
        <f>SUM(F70+F73)</f>
        <v>0</v>
      </c>
    </row>
    <row r="70" spans="1:6" ht="12.75" customHeight="1" hidden="1">
      <c r="A70" s="216">
        <v>8221</v>
      </c>
      <c r="B70" s="160" t="s">
        <v>667</v>
      </c>
      <c r="C70" s="207"/>
      <c r="D70" s="223">
        <f t="shared" si="1"/>
        <v>0</v>
      </c>
      <c r="E70" s="220" t="s">
        <v>277</v>
      </c>
      <c r="F70" s="215">
        <f>SUM(F71:F72)</f>
        <v>0</v>
      </c>
    </row>
    <row r="71" spans="1:6" ht="12.75" customHeight="1" hidden="1">
      <c r="A71" s="207">
        <v>8222</v>
      </c>
      <c r="B71" s="226" t="s">
        <v>209</v>
      </c>
      <c r="C71" s="228" t="s">
        <v>199</v>
      </c>
      <c r="D71" s="223">
        <f t="shared" si="1"/>
        <v>0</v>
      </c>
      <c r="E71" s="220" t="s">
        <v>277</v>
      </c>
      <c r="F71" s="223"/>
    </row>
    <row r="72" spans="1:6" ht="24" customHeight="1" hidden="1">
      <c r="A72" s="207">
        <v>8230</v>
      </c>
      <c r="B72" s="226" t="s">
        <v>211</v>
      </c>
      <c r="C72" s="228" t="s">
        <v>200</v>
      </c>
      <c r="D72" s="223">
        <f t="shared" si="1"/>
        <v>0</v>
      </c>
      <c r="E72" s="220" t="s">
        <v>277</v>
      </c>
      <c r="F72" s="223"/>
    </row>
    <row r="73" spans="1:6" ht="12.75" customHeight="1" hidden="1">
      <c r="A73" s="207">
        <v>8240</v>
      </c>
      <c r="B73" s="160" t="s">
        <v>664</v>
      </c>
      <c r="C73" s="207"/>
      <c r="D73" s="223">
        <f t="shared" si="1"/>
        <v>0</v>
      </c>
      <c r="E73" s="223"/>
      <c r="F73" s="215">
        <f>SUM(F74:F75)</f>
        <v>0</v>
      </c>
    </row>
    <row r="74" spans="1:6" ht="12.75" customHeight="1" hidden="1">
      <c r="A74" s="207">
        <v>8241</v>
      </c>
      <c r="B74" s="226" t="s">
        <v>229</v>
      </c>
      <c r="C74" s="228" t="s">
        <v>199</v>
      </c>
      <c r="D74" s="223">
        <f t="shared" si="1"/>
        <v>0</v>
      </c>
      <c r="E74" s="223"/>
      <c r="F74" s="223"/>
    </row>
    <row r="75" spans="1:6" ht="24" customHeight="1" hidden="1">
      <c r="A75" s="207">
        <v>8250</v>
      </c>
      <c r="B75" s="226" t="s">
        <v>217</v>
      </c>
      <c r="C75" s="228" t="s">
        <v>200</v>
      </c>
      <c r="D75" s="223">
        <f t="shared" si="1"/>
        <v>0</v>
      </c>
      <c r="E75" s="227"/>
      <c r="F75" s="223"/>
    </row>
    <row r="76" spans="2:3" ht="12.75">
      <c r="B76" s="197"/>
      <c r="C76" s="195"/>
    </row>
    <row r="77" spans="2:3" ht="12.75">
      <c r="B77" s="197"/>
      <c r="C77" s="195"/>
    </row>
    <row r="78" spans="2:3" ht="12.75">
      <c r="B78" s="197"/>
      <c r="C78" s="195"/>
    </row>
    <row r="79" spans="2:3" ht="12.75">
      <c r="B79" s="197"/>
      <c r="C79" s="195"/>
    </row>
    <row r="80" spans="2:3" ht="12.75">
      <c r="B80" s="197"/>
      <c r="C80" s="195"/>
    </row>
    <row r="81" spans="2:3" ht="12.75">
      <c r="B81" s="197"/>
      <c r="C81" s="195"/>
    </row>
    <row r="82" spans="2:3" ht="12.75">
      <c r="B82" s="197"/>
      <c r="C82" s="195"/>
    </row>
    <row r="83" spans="2:3" ht="12.75">
      <c r="B83" s="197"/>
      <c r="C83" s="195"/>
    </row>
    <row r="84" spans="2:3" ht="12.75">
      <c r="B84" s="197"/>
      <c r="C84" s="195"/>
    </row>
    <row r="85" ht="12.75">
      <c r="B85" s="137"/>
    </row>
    <row r="86" ht="12.75">
      <c r="B86" s="137"/>
    </row>
    <row r="87" ht="12.75">
      <c r="B87" s="137"/>
    </row>
    <row r="88" ht="12.75">
      <c r="B88" s="137"/>
    </row>
    <row r="89" ht="12.75">
      <c r="B89" s="137"/>
    </row>
    <row r="90" ht="12.75">
      <c r="B90" s="137"/>
    </row>
    <row r="91" ht="12.75">
      <c r="B91" s="137"/>
    </row>
    <row r="92" ht="12.75">
      <c r="B92" s="137"/>
    </row>
    <row r="93" ht="12.75">
      <c r="B93" s="137"/>
    </row>
    <row r="94" ht="12.75">
      <c r="B94" s="137"/>
    </row>
    <row r="95" ht="12.75">
      <c r="B95" s="137"/>
    </row>
    <row r="96" ht="12.75">
      <c r="B96" s="137"/>
    </row>
    <row r="97" ht="12.75">
      <c r="B97" s="137"/>
    </row>
    <row r="98" ht="12.75">
      <c r="B98" s="137"/>
    </row>
    <row r="99" ht="12.75">
      <c r="B99" s="137"/>
    </row>
    <row r="100" ht="12.75">
      <c r="B100" s="137"/>
    </row>
    <row r="101" ht="12.75">
      <c r="B101" s="137"/>
    </row>
    <row r="102" ht="12.75">
      <c r="B102" s="137"/>
    </row>
    <row r="103" ht="12.75">
      <c r="B103" s="137"/>
    </row>
    <row r="104" ht="12.75">
      <c r="B104" s="137"/>
    </row>
    <row r="105" ht="12.75">
      <c r="B105" s="137"/>
    </row>
    <row r="106" ht="12.75">
      <c r="B106" s="137"/>
    </row>
    <row r="107" ht="12.75">
      <c r="B107" s="137"/>
    </row>
    <row r="108" ht="12.75">
      <c r="B108" s="137"/>
    </row>
    <row r="109" ht="12.75">
      <c r="B109" s="137"/>
    </row>
    <row r="110" ht="12.75">
      <c r="B110" s="137"/>
    </row>
    <row r="111" ht="12.75">
      <c r="B111" s="137"/>
    </row>
    <row r="112" ht="12.75">
      <c r="B112" s="137"/>
    </row>
    <row r="113" ht="12.75">
      <c r="B113" s="137"/>
    </row>
    <row r="114" ht="12.75">
      <c r="B114" s="137"/>
    </row>
    <row r="115" ht="12.75">
      <c r="B115" s="137"/>
    </row>
    <row r="116" ht="12.75">
      <c r="B116" s="137"/>
    </row>
    <row r="117" ht="12.75">
      <c r="B117" s="137"/>
    </row>
    <row r="118" ht="12.75">
      <c r="B118" s="137"/>
    </row>
    <row r="119" ht="12.75">
      <c r="B119" s="137"/>
    </row>
    <row r="120" ht="12.75">
      <c r="B120" s="137"/>
    </row>
    <row r="121" ht="12.75">
      <c r="B121" s="137"/>
    </row>
    <row r="122" ht="12.75">
      <c r="B122" s="137"/>
    </row>
    <row r="123" ht="12.75">
      <c r="B123" s="137"/>
    </row>
    <row r="124" ht="12.75">
      <c r="B124" s="137"/>
    </row>
    <row r="125" ht="12.75">
      <c r="B125" s="137"/>
    </row>
    <row r="126" ht="12.75">
      <c r="B126" s="137"/>
    </row>
    <row r="127" ht="12.75">
      <c r="B127" s="137"/>
    </row>
    <row r="128" ht="12.75">
      <c r="B128" s="137"/>
    </row>
    <row r="129" ht="12.75">
      <c r="B129" s="137"/>
    </row>
    <row r="130" ht="12.75">
      <c r="B130" s="137"/>
    </row>
    <row r="131" ht="12.75">
      <c r="B131" s="137"/>
    </row>
    <row r="132" ht="12.75">
      <c r="B132" s="137"/>
    </row>
    <row r="133" ht="12.75">
      <c r="B133" s="137"/>
    </row>
    <row r="134" ht="12.75">
      <c r="B134" s="137"/>
    </row>
    <row r="135" ht="12.75">
      <c r="B135" s="137"/>
    </row>
    <row r="136" ht="12.75">
      <c r="B136" s="137"/>
    </row>
    <row r="137" ht="12.75">
      <c r="B137" s="137"/>
    </row>
    <row r="138" ht="12.75">
      <c r="B138" s="137"/>
    </row>
    <row r="139" ht="12.75">
      <c r="B139" s="137"/>
    </row>
    <row r="140" ht="12.75">
      <c r="B140" s="137"/>
    </row>
    <row r="141" ht="12.75">
      <c r="B141" s="137"/>
    </row>
    <row r="142" ht="12.75">
      <c r="B142" s="137"/>
    </row>
    <row r="143" ht="12.75">
      <c r="B143" s="137"/>
    </row>
    <row r="144" ht="12.75">
      <c r="B144" s="137"/>
    </row>
    <row r="145" ht="12.75">
      <c r="B145" s="137"/>
    </row>
    <row r="146" ht="12.75">
      <c r="B146" s="137"/>
    </row>
    <row r="147" ht="12.75">
      <c r="B147" s="137"/>
    </row>
    <row r="148" ht="12.75">
      <c r="B148" s="137"/>
    </row>
    <row r="149" ht="12.75">
      <c r="B149" s="137"/>
    </row>
    <row r="150" ht="12.75">
      <c r="B150" s="137"/>
    </row>
    <row r="151" ht="12.75">
      <c r="B151" s="137"/>
    </row>
    <row r="152" ht="12.75">
      <c r="B152" s="137"/>
    </row>
    <row r="153" ht="12.75">
      <c r="B153" s="137"/>
    </row>
    <row r="154" ht="12.75">
      <c r="B154" s="137"/>
    </row>
    <row r="155" ht="12.75">
      <c r="B155" s="137"/>
    </row>
    <row r="156" ht="12.75">
      <c r="B156" s="137"/>
    </row>
    <row r="157" ht="12.75">
      <c r="B157" s="137"/>
    </row>
    <row r="158" ht="12.75">
      <c r="B158" s="137"/>
    </row>
    <row r="159" ht="12.75">
      <c r="B159" s="137"/>
    </row>
    <row r="160" ht="12.75">
      <c r="B160" s="137"/>
    </row>
    <row r="161" ht="12.75">
      <c r="B161" s="137"/>
    </row>
    <row r="162" ht="12.75">
      <c r="B162" s="137"/>
    </row>
    <row r="163" ht="12.75">
      <c r="B163" s="137"/>
    </row>
    <row r="164" ht="12.75">
      <c r="B164" s="137"/>
    </row>
    <row r="165" ht="12.75">
      <c r="B165" s="137"/>
    </row>
    <row r="166" ht="12.75">
      <c r="B166" s="137"/>
    </row>
    <row r="167" ht="12.75">
      <c r="B167" s="137"/>
    </row>
    <row r="168" ht="12.75">
      <c r="B168" s="137"/>
    </row>
    <row r="169" ht="12.75">
      <c r="B169" s="137"/>
    </row>
    <row r="170" ht="12.75">
      <c r="B170" s="137"/>
    </row>
    <row r="171" ht="12.75">
      <c r="B171" s="137"/>
    </row>
    <row r="172" ht="12.75">
      <c r="B172" s="137"/>
    </row>
    <row r="173" ht="12.75">
      <c r="B173" s="137"/>
    </row>
    <row r="174" ht="12.75">
      <c r="B174" s="137"/>
    </row>
    <row r="175" ht="12.75">
      <c r="B175" s="137"/>
    </row>
    <row r="176" ht="12.75">
      <c r="B176" s="137"/>
    </row>
    <row r="177" ht="12.75">
      <c r="B177" s="137"/>
    </row>
    <row r="178" ht="12.75">
      <c r="B178" s="137"/>
    </row>
    <row r="179" ht="12.75">
      <c r="B179" s="137"/>
    </row>
    <row r="180" ht="12.75">
      <c r="B180" s="137"/>
    </row>
    <row r="181" ht="12.75">
      <c r="B181" s="137"/>
    </row>
    <row r="182" ht="12.75">
      <c r="B182" s="137"/>
    </row>
    <row r="183" ht="12.75">
      <c r="B183" s="137"/>
    </row>
    <row r="184" ht="12.75">
      <c r="B184" s="137"/>
    </row>
    <row r="185" ht="12.75">
      <c r="B185" s="137"/>
    </row>
    <row r="186" ht="12.75">
      <c r="B186" s="137"/>
    </row>
    <row r="187" ht="12.75">
      <c r="B187" s="137"/>
    </row>
    <row r="188" ht="12.75">
      <c r="B188" s="137"/>
    </row>
    <row r="189" ht="12.75">
      <c r="B189" s="137"/>
    </row>
    <row r="190" ht="12.75">
      <c r="B190" s="137"/>
    </row>
    <row r="191" ht="12.75">
      <c r="B191" s="137"/>
    </row>
    <row r="192" ht="12.75">
      <c r="B192" s="137"/>
    </row>
    <row r="193" ht="12.75">
      <c r="B193" s="137"/>
    </row>
    <row r="194" ht="12.75">
      <c r="B194" s="137"/>
    </row>
    <row r="195" ht="12.75">
      <c r="B195" s="137"/>
    </row>
    <row r="196" ht="12.75">
      <c r="B196" s="137"/>
    </row>
    <row r="197" ht="12.75">
      <c r="B197" s="137"/>
    </row>
    <row r="198" ht="12.75">
      <c r="B198" s="137"/>
    </row>
    <row r="199" ht="12.75">
      <c r="B199" s="137"/>
    </row>
    <row r="200" ht="12.75">
      <c r="B200" s="137"/>
    </row>
    <row r="201" ht="12.75">
      <c r="B201" s="137"/>
    </row>
    <row r="202" ht="12.75">
      <c r="B202" s="137"/>
    </row>
    <row r="203" ht="12.75">
      <c r="B203" s="137"/>
    </row>
    <row r="204" ht="12.75">
      <c r="B204" s="137"/>
    </row>
    <row r="205" ht="12.75">
      <c r="B205" s="137"/>
    </row>
    <row r="206" ht="12.75">
      <c r="B206" s="137"/>
    </row>
    <row r="207" ht="12.75">
      <c r="B207" s="137"/>
    </row>
    <row r="208" ht="12.75">
      <c r="B208" s="137"/>
    </row>
    <row r="209" ht="12.75">
      <c r="B209" s="137"/>
    </row>
    <row r="210" ht="12.75">
      <c r="B210" s="137"/>
    </row>
    <row r="211" ht="12.75">
      <c r="B211" s="137"/>
    </row>
    <row r="212" ht="12.75">
      <c r="B212" s="137"/>
    </row>
    <row r="213" ht="12.75">
      <c r="B213" s="137"/>
    </row>
    <row r="214" ht="12.75">
      <c r="B214" s="137"/>
    </row>
    <row r="215" ht="12.75">
      <c r="B215" s="137"/>
    </row>
    <row r="216" ht="12.75">
      <c r="B216" s="137"/>
    </row>
    <row r="217" ht="12.75">
      <c r="B217" s="137"/>
    </row>
    <row r="218" ht="12.75">
      <c r="B218" s="137"/>
    </row>
    <row r="219" ht="12.75">
      <c r="B219" s="137"/>
    </row>
    <row r="220" ht="12.75">
      <c r="B220" s="137"/>
    </row>
    <row r="221" ht="12.75">
      <c r="B221" s="137"/>
    </row>
    <row r="222" ht="12.75">
      <c r="B222" s="137"/>
    </row>
    <row r="223" ht="12.75">
      <c r="B223" s="137"/>
    </row>
    <row r="224" ht="12.75">
      <c r="B224" s="137"/>
    </row>
    <row r="225" ht="12.75">
      <c r="B225" s="137"/>
    </row>
    <row r="226" ht="12.75">
      <c r="B226" s="137"/>
    </row>
    <row r="227" ht="12.75">
      <c r="B227" s="137"/>
    </row>
    <row r="228" ht="12.75">
      <c r="B228" s="137"/>
    </row>
    <row r="229" ht="12.75">
      <c r="B229" s="137"/>
    </row>
    <row r="230" ht="12.75">
      <c r="B230" s="137"/>
    </row>
    <row r="231" ht="12.75">
      <c r="B231" s="137"/>
    </row>
    <row r="232" ht="12.75">
      <c r="B232" s="137"/>
    </row>
    <row r="233" ht="12.75">
      <c r="B233" s="137"/>
    </row>
    <row r="234" ht="12.75">
      <c r="B234" s="137"/>
    </row>
    <row r="235" ht="12.75">
      <c r="B235" s="137"/>
    </row>
    <row r="236" ht="12.75">
      <c r="B236" s="137"/>
    </row>
    <row r="237" ht="12.75">
      <c r="B237" s="137"/>
    </row>
    <row r="238" ht="12.75">
      <c r="B238" s="137"/>
    </row>
    <row r="239" ht="12.75">
      <c r="B239" s="137"/>
    </row>
    <row r="240" ht="12.75">
      <c r="B240" s="137"/>
    </row>
    <row r="241" ht="12.75">
      <c r="B241" s="137"/>
    </row>
    <row r="242" ht="12.75">
      <c r="B242" s="137"/>
    </row>
    <row r="243" ht="12.75">
      <c r="B243" s="137"/>
    </row>
    <row r="244" ht="12.75">
      <c r="B244" s="137"/>
    </row>
    <row r="245" ht="12.75">
      <c r="B245" s="137"/>
    </row>
    <row r="246" ht="12.75">
      <c r="B246" s="137"/>
    </row>
    <row r="247" ht="12.75">
      <c r="B247" s="137"/>
    </row>
  </sheetData>
  <sheetProtection/>
  <mergeCells count="12">
    <mergeCell ref="A21:A22"/>
    <mergeCell ref="A16:F16"/>
    <mergeCell ref="A1:E1"/>
    <mergeCell ref="A5:E5"/>
    <mergeCell ref="B8:B9"/>
    <mergeCell ref="A8:A9"/>
    <mergeCell ref="A2:F2"/>
    <mergeCell ref="D21:D22"/>
    <mergeCell ref="C8:C9"/>
    <mergeCell ref="A15:F15"/>
    <mergeCell ref="A18:F18"/>
    <mergeCell ref="D8:E8"/>
  </mergeCells>
  <printOptions/>
  <pageMargins left="0.82" right="0.1968503937007874" top="0.3937007874015748" bottom="0.5905511811023623" header="0.1968503937007874" footer="0.15748031496062992"/>
  <pageSetup firstPageNumber="19" useFirstPageNumber="1" horizontalDpi="600" verticalDpi="600" orientation="portrait" paperSize="9" scale="94" r:id="rId1"/>
  <headerFooter alignWithMargins="0">
    <oddFooter>&amp;RԲյուջե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G725"/>
  <sheetViews>
    <sheetView tabSelected="1" zoomScalePageLayoutView="0" workbookViewId="0" topLeftCell="A344">
      <selection activeCell="K718" sqref="K718"/>
    </sheetView>
  </sheetViews>
  <sheetFormatPr defaultColWidth="9.140625" defaultRowHeight="12.75"/>
  <cols>
    <col min="1" max="1" width="7.7109375" style="282" customWidth="1"/>
    <col min="2" max="2" width="5.8515625" style="383" customWidth="1"/>
    <col min="3" max="3" width="6.421875" style="384" customWidth="1"/>
    <col min="4" max="4" width="6.8515625" style="385" customWidth="1"/>
    <col min="5" max="5" width="7.28125" style="385" customWidth="1"/>
    <col min="6" max="6" width="49.00390625" style="382" customWidth="1"/>
    <col min="7" max="7" width="0.13671875" style="289" hidden="1" customWidth="1"/>
    <col min="8" max="8" width="16.57421875" style="282" customWidth="1"/>
    <col min="9" max="9" width="14.7109375" style="282" customWidth="1"/>
    <col min="10" max="10" width="15.28125" style="282" customWidth="1"/>
    <col min="11" max="16384" width="9.140625" style="282" customWidth="1"/>
  </cols>
  <sheetData>
    <row r="1" spans="1:10" ht="18">
      <c r="A1" s="281" t="s">
        <v>1058</v>
      </c>
      <c r="B1" s="281"/>
      <c r="C1" s="281"/>
      <c r="D1" s="281"/>
      <c r="E1" s="281"/>
      <c r="F1" s="281"/>
      <c r="G1" s="281"/>
      <c r="H1" s="281"/>
      <c r="I1" s="281"/>
      <c r="J1" s="281"/>
    </row>
    <row r="2" spans="1:10" ht="33" customHeight="1">
      <c r="A2" s="283" t="s">
        <v>1059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55.5" customHeight="1">
      <c r="A3" s="284" t="s">
        <v>1060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7" ht="3.75" customHeight="1">
      <c r="A4" s="282" t="s">
        <v>1061</v>
      </c>
      <c r="B4" s="285"/>
      <c r="C4" s="286"/>
      <c r="D4" s="286"/>
      <c r="E4" s="286"/>
      <c r="F4" s="287"/>
      <c r="G4" s="282"/>
    </row>
    <row r="5" spans="2:10" ht="18">
      <c r="B5" s="285"/>
      <c r="C5" s="286"/>
      <c r="D5" s="286"/>
      <c r="E5" s="286"/>
      <c r="F5" s="288"/>
      <c r="I5" s="283" t="s">
        <v>258</v>
      </c>
      <c r="J5" s="283"/>
    </row>
    <row r="6" spans="1:10" s="295" customFormat="1" ht="18">
      <c r="A6" s="290" t="s">
        <v>256</v>
      </c>
      <c r="B6" s="291" t="s">
        <v>872</v>
      </c>
      <c r="C6" s="292" t="s">
        <v>484</v>
      </c>
      <c r="D6" s="292" t="s">
        <v>485</v>
      </c>
      <c r="E6" s="292" t="s">
        <v>995</v>
      </c>
      <c r="F6" s="293" t="s">
        <v>996</v>
      </c>
      <c r="G6" s="292" t="s">
        <v>483</v>
      </c>
      <c r="H6" s="290" t="s">
        <v>259</v>
      </c>
      <c r="I6" s="294" t="s">
        <v>357</v>
      </c>
      <c r="J6" s="294"/>
    </row>
    <row r="7" spans="1:10" s="299" customFormat="1" ht="113.25" customHeight="1">
      <c r="A7" s="290"/>
      <c r="B7" s="296"/>
      <c r="C7" s="296"/>
      <c r="D7" s="296"/>
      <c r="E7" s="296"/>
      <c r="F7" s="293"/>
      <c r="G7" s="292"/>
      <c r="H7" s="297"/>
      <c r="I7" s="298" t="s">
        <v>474</v>
      </c>
      <c r="J7" s="298" t="s">
        <v>475</v>
      </c>
    </row>
    <row r="8" spans="1:10" s="301" customFormat="1" ht="18" customHeight="1">
      <c r="A8" s="300">
        <v>1</v>
      </c>
      <c r="B8" s="300">
        <v>2</v>
      </c>
      <c r="C8" s="300">
        <v>3</v>
      </c>
      <c r="D8" s="300">
        <v>4</v>
      </c>
      <c r="E8" s="300">
        <v>5</v>
      </c>
      <c r="F8" s="300">
        <v>6</v>
      </c>
      <c r="G8" s="300">
        <v>7</v>
      </c>
      <c r="H8" s="300" t="s">
        <v>997</v>
      </c>
      <c r="I8" s="300" t="s">
        <v>998</v>
      </c>
      <c r="J8" s="300" t="s">
        <v>999</v>
      </c>
    </row>
    <row r="9" spans="1:10" s="309" customFormat="1" ht="88.5" customHeight="1">
      <c r="A9" s="302">
        <v>2000</v>
      </c>
      <c r="B9" s="303" t="s">
        <v>486</v>
      </c>
      <c r="C9" s="304" t="s">
        <v>487</v>
      </c>
      <c r="D9" s="304" t="s">
        <v>487</v>
      </c>
      <c r="E9" s="305"/>
      <c r="F9" s="306" t="s">
        <v>1062</v>
      </c>
      <c r="G9" s="307"/>
      <c r="H9" s="308">
        <f>SUM(J9+I9)</f>
        <v>3127890</v>
      </c>
      <c r="I9" s="308">
        <f>I10+I187+I191+I201+I342+I359+I503+I581+I669+I717</f>
        <v>1684415</v>
      </c>
      <c r="J9" s="308">
        <f>J10+J201+J342+J359+J503</f>
        <v>1443475</v>
      </c>
    </row>
    <row r="10" spans="1:10" s="316" customFormat="1" ht="60" customHeight="1">
      <c r="A10" s="310">
        <v>2100</v>
      </c>
      <c r="B10" s="311" t="s">
        <v>303</v>
      </c>
      <c r="C10" s="312">
        <v>0</v>
      </c>
      <c r="D10" s="312">
        <v>0</v>
      </c>
      <c r="E10" s="313"/>
      <c r="F10" s="306" t="s">
        <v>1063</v>
      </c>
      <c r="G10" s="314" t="s">
        <v>488</v>
      </c>
      <c r="H10" s="315">
        <f aca="true" t="shared" si="0" ref="H10:H90">SUM(I10:J10)</f>
        <v>1359800</v>
      </c>
      <c r="I10" s="315">
        <f>I11</f>
        <v>443800</v>
      </c>
      <c r="J10" s="315">
        <f>J11+J173</f>
        <v>916000</v>
      </c>
    </row>
    <row r="11" spans="1:10" s="319" customFormat="1" ht="76.5" customHeight="1">
      <c r="A11" s="317">
        <v>2110</v>
      </c>
      <c r="B11" s="311" t="s">
        <v>303</v>
      </c>
      <c r="C11" s="312">
        <v>1</v>
      </c>
      <c r="D11" s="312">
        <v>0</v>
      </c>
      <c r="E11" s="313"/>
      <c r="F11" s="318" t="s">
        <v>2</v>
      </c>
      <c r="G11" s="318" t="s">
        <v>489</v>
      </c>
      <c r="H11" s="315">
        <f t="shared" si="0"/>
        <v>903800</v>
      </c>
      <c r="I11" s="308">
        <f>I12+I173</f>
        <v>443800</v>
      </c>
      <c r="J11" s="308">
        <f>J12</f>
        <v>460000</v>
      </c>
    </row>
    <row r="12" spans="1:10" ht="45" customHeight="1">
      <c r="A12" s="317">
        <v>2111</v>
      </c>
      <c r="B12" s="311" t="s">
        <v>303</v>
      </c>
      <c r="C12" s="312">
        <v>1</v>
      </c>
      <c r="D12" s="312">
        <v>1</v>
      </c>
      <c r="E12" s="312"/>
      <c r="F12" s="320" t="s">
        <v>873</v>
      </c>
      <c r="G12" s="321" t="s">
        <v>490</v>
      </c>
      <c r="H12" s="315">
        <f t="shared" si="0"/>
        <v>866800</v>
      </c>
      <c r="I12" s="315">
        <f>I14+I15+I19+I20+I21+I22+I23+I24+I25+I26+I27+I28+I29+I30+I31+I32+I33+I34+I35</f>
        <v>406800</v>
      </c>
      <c r="J12" s="315">
        <f>J36</f>
        <v>460000</v>
      </c>
    </row>
    <row r="13" spans="1:10" ht="36" customHeight="1">
      <c r="A13" s="317"/>
      <c r="B13" s="311"/>
      <c r="C13" s="312"/>
      <c r="D13" s="312"/>
      <c r="E13" s="312"/>
      <c r="F13" s="320" t="s">
        <v>1000</v>
      </c>
      <c r="G13" s="321"/>
      <c r="H13" s="315"/>
      <c r="I13" s="315"/>
      <c r="J13" s="315"/>
    </row>
    <row r="14" spans="1:10" ht="36.75" customHeight="1">
      <c r="A14" s="317"/>
      <c r="B14" s="311"/>
      <c r="C14" s="312"/>
      <c r="D14" s="312"/>
      <c r="E14" s="310">
        <v>4111</v>
      </c>
      <c r="F14" s="322" t="s">
        <v>112</v>
      </c>
      <c r="G14" s="321"/>
      <c r="H14" s="315">
        <f t="shared" si="0"/>
        <v>330000</v>
      </c>
      <c r="I14" s="315">
        <v>330000</v>
      </c>
      <c r="J14" s="323">
        <v>0</v>
      </c>
    </row>
    <row r="15" spans="1:10" ht="39" customHeight="1">
      <c r="A15" s="317"/>
      <c r="B15" s="311"/>
      <c r="C15" s="312"/>
      <c r="D15" s="312"/>
      <c r="E15" s="324">
        <v>4112</v>
      </c>
      <c r="F15" s="322" t="s">
        <v>113</v>
      </c>
      <c r="G15" s="325" t="s">
        <v>339</v>
      </c>
      <c r="H15" s="315">
        <f>SUM(I15:J15)</f>
        <v>25000</v>
      </c>
      <c r="I15" s="315">
        <v>25000</v>
      </c>
      <c r="J15" s="323">
        <v>0</v>
      </c>
    </row>
    <row r="16" spans="1:10" ht="22.5" customHeight="1">
      <c r="A16" s="317"/>
      <c r="B16" s="311"/>
      <c r="C16" s="312"/>
      <c r="D16" s="312"/>
      <c r="E16" s="310">
        <v>4115</v>
      </c>
      <c r="F16" s="322" t="s">
        <v>114</v>
      </c>
      <c r="G16" s="321"/>
      <c r="H16" s="315">
        <f t="shared" si="0"/>
        <v>0</v>
      </c>
      <c r="I16" s="315">
        <v>0</v>
      </c>
      <c r="J16" s="323">
        <v>0</v>
      </c>
    </row>
    <row r="17" spans="1:10" ht="32.25" customHeight="1">
      <c r="A17" s="317"/>
      <c r="B17" s="311"/>
      <c r="C17" s="312"/>
      <c r="D17" s="312"/>
      <c r="E17" s="310">
        <v>4131</v>
      </c>
      <c r="F17" s="322" t="s">
        <v>341</v>
      </c>
      <c r="G17" s="321"/>
      <c r="H17" s="315">
        <f t="shared" si="0"/>
        <v>0</v>
      </c>
      <c r="I17" s="315">
        <v>0</v>
      </c>
      <c r="J17" s="323">
        <v>0</v>
      </c>
    </row>
    <row r="18" spans="1:10" ht="36" customHeight="1">
      <c r="A18" s="317"/>
      <c r="B18" s="311"/>
      <c r="C18" s="312"/>
      <c r="D18" s="312"/>
      <c r="E18" s="310">
        <v>4211</v>
      </c>
      <c r="F18" s="322" t="s">
        <v>343</v>
      </c>
      <c r="G18" s="325" t="s">
        <v>344</v>
      </c>
      <c r="H18" s="315">
        <f>SUM(I18:J18)</f>
        <v>0</v>
      </c>
      <c r="I18" s="315">
        <v>0</v>
      </c>
      <c r="J18" s="323">
        <v>0</v>
      </c>
    </row>
    <row r="19" spans="1:10" ht="22.5" customHeight="1">
      <c r="A19" s="317"/>
      <c r="B19" s="311"/>
      <c r="C19" s="312"/>
      <c r="D19" s="312"/>
      <c r="E19" s="310">
        <v>4212</v>
      </c>
      <c r="F19" s="322" t="s">
        <v>1064</v>
      </c>
      <c r="G19" s="321"/>
      <c r="H19" s="315">
        <f t="shared" si="0"/>
        <v>11500</v>
      </c>
      <c r="I19" s="315">
        <v>11500</v>
      </c>
      <c r="J19" s="323">
        <v>0</v>
      </c>
    </row>
    <row r="20" spans="1:10" ht="22.5" customHeight="1">
      <c r="A20" s="317"/>
      <c r="B20" s="311"/>
      <c r="C20" s="312"/>
      <c r="D20" s="312"/>
      <c r="E20" s="324">
        <v>4213</v>
      </c>
      <c r="F20" s="322" t="s">
        <v>116</v>
      </c>
      <c r="G20" s="321"/>
      <c r="H20" s="315">
        <f t="shared" si="0"/>
        <v>1600</v>
      </c>
      <c r="I20" s="315">
        <v>1600</v>
      </c>
      <c r="J20" s="323">
        <v>0</v>
      </c>
    </row>
    <row r="21" spans="1:10" ht="22.5" customHeight="1">
      <c r="A21" s="317"/>
      <c r="B21" s="311"/>
      <c r="C21" s="312"/>
      <c r="D21" s="312"/>
      <c r="E21" s="310">
        <v>4214</v>
      </c>
      <c r="F21" s="322" t="s">
        <v>117</v>
      </c>
      <c r="G21" s="321"/>
      <c r="H21" s="315">
        <f t="shared" si="0"/>
        <v>3300</v>
      </c>
      <c r="I21" s="315">
        <v>3300</v>
      </c>
      <c r="J21" s="323">
        <v>0</v>
      </c>
    </row>
    <row r="22" spans="1:10" ht="22.5" customHeight="1">
      <c r="A22" s="317"/>
      <c r="B22" s="311"/>
      <c r="C22" s="312"/>
      <c r="D22" s="312"/>
      <c r="E22" s="324">
        <v>4215</v>
      </c>
      <c r="F22" s="322" t="s">
        <v>118</v>
      </c>
      <c r="G22" s="321"/>
      <c r="H22" s="315">
        <f t="shared" si="0"/>
        <v>500</v>
      </c>
      <c r="I22" s="315">
        <v>500</v>
      </c>
      <c r="J22" s="323">
        <v>0</v>
      </c>
    </row>
    <row r="23" spans="1:10" ht="22.5" customHeight="1">
      <c r="A23" s="317"/>
      <c r="B23" s="311"/>
      <c r="C23" s="312"/>
      <c r="D23" s="312"/>
      <c r="E23" s="324">
        <v>4221</v>
      </c>
      <c r="F23" s="322" t="s">
        <v>121</v>
      </c>
      <c r="G23" s="321"/>
      <c r="H23" s="315">
        <f t="shared" si="0"/>
        <v>100</v>
      </c>
      <c r="I23" s="315">
        <v>100</v>
      </c>
      <c r="J23" s="323"/>
    </row>
    <row r="24" spans="1:10" ht="22.5" customHeight="1">
      <c r="A24" s="317"/>
      <c r="B24" s="311"/>
      <c r="C24" s="312"/>
      <c r="D24" s="312"/>
      <c r="E24" s="324">
        <v>4232</v>
      </c>
      <c r="F24" s="322" t="s">
        <v>1001</v>
      </c>
      <c r="G24" s="321"/>
      <c r="H24" s="315">
        <f>SUM(I24:J24)</f>
        <v>500</v>
      </c>
      <c r="I24" s="315">
        <v>500</v>
      </c>
      <c r="J24" s="323">
        <v>0</v>
      </c>
    </row>
    <row r="25" spans="1:10" ht="36" customHeight="1">
      <c r="A25" s="317" t="s">
        <v>364</v>
      </c>
      <c r="B25" s="311"/>
      <c r="C25" s="312"/>
      <c r="D25" s="312"/>
      <c r="E25" s="303" t="s">
        <v>443</v>
      </c>
      <c r="F25" s="322" t="s">
        <v>126</v>
      </c>
      <c r="G25" s="321"/>
      <c r="H25" s="315">
        <f aca="true" t="shared" si="1" ref="H25:H34">SUM(I25:J25)</f>
        <v>200</v>
      </c>
      <c r="I25" s="315">
        <v>200</v>
      </c>
      <c r="J25" s="323">
        <v>0</v>
      </c>
    </row>
    <row r="26" spans="1:10" ht="22.5" customHeight="1">
      <c r="A26" s="317"/>
      <c r="B26" s="311"/>
      <c r="C26" s="312"/>
      <c r="D26" s="312"/>
      <c r="E26" s="324">
        <v>4234</v>
      </c>
      <c r="F26" s="322" t="s">
        <v>1002</v>
      </c>
      <c r="G26" s="321"/>
      <c r="H26" s="315">
        <f t="shared" si="1"/>
        <v>1000</v>
      </c>
      <c r="I26" s="315">
        <v>1000</v>
      </c>
      <c r="J26" s="323">
        <v>0</v>
      </c>
    </row>
    <row r="27" spans="1:10" ht="22.5" customHeight="1">
      <c r="A27" s="317"/>
      <c r="B27" s="311"/>
      <c r="C27" s="312"/>
      <c r="D27" s="312"/>
      <c r="E27" s="324">
        <v>4237</v>
      </c>
      <c r="F27" s="322" t="s">
        <v>1047</v>
      </c>
      <c r="G27" s="321"/>
      <c r="H27" s="315">
        <f t="shared" si="1"/>
        <v>500</v>
      </c>
      <c r="I27" s="315">
        <v>500</v>
      </c>
      <c r="J27" s="323">
        <v>0</v>
      </c>
    </row>
    <row r="28" spans="1:10" ht="33" customHeight="1">
      <c r="A28" s="317"/>
      <c r="B28" s="311"/>
      <c r="C28" s="312"/>
      <c r="D28" s="312"/>
      <c r="E28" s="324">
        <v>4239</v>
      </c>
      <c r="F28" s="322" t="s">
        <v>1003</v>
      </c>
      <c r="G28" s="321"/>
      <c r="H28" s="315">
        <f t="shared" si="1"/>
        <v>15000</v>
      </c>
      <c r="I28" s="315">
        <v>15000</v>
      </c>
      <c r="J28" s="323">
        <v>0</v>
      </c>
    </row>
    <row r="29" spans="1:10" ht="35.25" customHeight="1">
      <c r="A29" s="317"/>
      <c r="B29" s="311"/>
      <c r="C29" s="312"/>
      <c r="D29" s="312"/>
      <c r="E29" s="324">
        <v>4251</v>
      </c>
      <c r="F29" s="322" t="s">
        <v>133</v>
      </c>
      <c r="G29" s="321"/>
      <c r="H29" s="315">
        <f t="shared" si="1"/>
        <v>600</v>
      </c>
      <c r="I29" s="315">
        <v>600</v>
      </c>
      <c r="J29" s="323">
        <v>0</v>
      </c>
    </row>
    <row r="30" spans="1:10" ht="36" customHeight="1">
      <c r="A30" s="317"/>
      <c r="B30" s="311"/>
      <c r="C30" s="312"/>
      <c r="D30" s="312"/>
      <c r="E30" s="324">
        <v>4252</v>
      </c>
      <c r="F30" s="322" t="s">
        <v>134</v>
      </c>
      <c r="G30" s="321"/>
      <c r="H30" s="315">
        <f t="shared" si="1"/>
        <v>2000</v>
      </c>
      <c r="I30" s="315">
        <v>2000</v>
      </c>
      <c r="J30" s="323">
        <v>0</v>
      </c>
    </row>
    <row r="31" spans="1:10" ht="22.5" customHeight="1">
      <c r="A31" s="317"/>
      <c r="B31" s="311"/>
      <c r="C31" s="312"/>
      <c r="D31" s="312"/>
      <c r="E31" s="310">
        <v>4261</v>
      </c>
      <c r="F31" s="322" t="s">
        <v>142</v>
      </c>
      <c r="G31" s="321"/>
      <c r="H31" s="315">
        <f t="shared" si="1"/>
        <v>1600</v>
      </c>
      <c r="I31" s="315">
        <v>1600</v>
      </c>
      <c r="J31" s="323">
        <v>0</v>
      </c>
    </row>
    <row r="32" spans="1:10" ht="22.5" customHeight="1">
      <c r="A32" s="317"/>
      <c r="B32" s="311"/>
      <c r="C32" s="312"/>
      <c r="D32" s="312"/>
      <c r="E32" s="310">
        <v>4264</v>
      </c>
      <c r="F32" s="322" t="s">
        <v>144</v>
      </c>
      <c r="G32" s="321"/>
      <c r="H32" s="315">
        <f t="shared" si="1"/>
        <v>9200</v>
      </c>
      <c r="I32" s="315">
        <v>9200</v>
      </c>
      <c r="J32" s="323">
        <v>0</v>
      </c>
    </row>
    <row r="33" spans="1:10" ht="39.75" customHeight="1">
      <c r="A33" s="317"/>
      <c r="B33" s="311"/>
      <c r="C33" s="312"/>
      <c r="D33" s="312"/>
      <c r="E33" s="324">
        <v>4267</v>
      </c>
      <c r="F33" s="322" t="s">
        <v>147</v>
      </c>
      <c r="G33" s="321"/>
      <c r="H33" s="315">
        <f t="shared" si="1"/>
        <v>2200</v>
      </c>
      <c r="I33" s="315">
        <v>2200</v>
      </c>
      <c r="J33" s="323">
        <v>0</v>
      </c>
    </row>
    <row r="34" spans="1:10" ht="22.5" customHeight="1">
      <c r="A34" s="317"/>
      <c r="B34" s="311"/>
      <c r="C34" s="312"/>
      <c r="D34" s="312"/>
      <c r="E34" s="324">
        <v>4269</v>
      </c>
      <c r="F34" s="322" t="s">
        <v>1004</v>
      </c>
      <c r="G34" s="321"/>
      <c r="H34" s="315">
        <f t="shared" si="1"/>
        <v>1500</v>
      </c>
      <c r="I34" s="315">
        <v>1500</v>
      </c>
      <c r="J34" s="323">
        <v>0</v>
      </c>
    </row>
    <row r="35" spans="1:10" ht="22.5" customHeight="1">
      <c r="A35" s="317" t="s">
        <v>1005</v>
      </c>
      <c r="B35" s="311"/>
      <c r="C35" s="312"/>
      <c r="D35" s="312"/>
      <c r="E35" s="324">
        <v>4823</v>
      </c>
      <c r="F35" s="322" t="s">
        <v>403</v>
      </c>
      <c r="G35" s="321"/>
      <c r="H35" s="315">
        <f>SUM(I35:J35)</f>
        <v>500</v>
      </c>
      <c r="I35" s="315">
        <v>500</v>
      </c>
      <c r="J35" s="323">
        <v>0</v>
      </c>
    </row>
    <row r="36" spans="1:10" ht="39.75" customHeight="1">
      <c r="A36" s="317"/>
      <c r="B36" s="311"/>
      <c r="C36" s="312"/>
      <c r="D36" s="312"/>
      <c r="E36" s="324">
        <v>5113</v>
      </c>
      <c r="F36" s="322" t="s">
        <v>242</v>
      </c>
      <c r="G36" s="326" t="s">
        <v>421</v>
      </c>
      <c r="H36" s="315">
        <f>SUM(I36:J36)</f>
        <v>460000</v>
      </c>
      <c r="I36" s="315">
        <v>0</v>
      </c>
      <c r="J36" s="323">
        <v>460000</v>
      </c>
    </row>
    <row r="37" spans="1:10" ht="22.5" customHeight="1">
      <c r="A37" s="317"/>
      <c r="B37" s="311"/>
      <c r="C37" s="312"/>
      <c r="D37" s="312"/>
      <c r="E37" s="324">
        <v>5122</v>
      </c>
      <c r="F37" s="322" t="s">
        <v>238</v>
      </c>
      <c r="G37" s="326" t="s">
        <v>421</v>
      </c>
      <c r="H37" s="315">
        <f>SUM(I37:J37)</f>
        <v>0</v>
      </c>
      <c r="I37" s="315">
        <v>0</v>
      </c>
      <c r="J37" s="315">
        <v>0</v>
      </c>
    </row>
    <row r="38" spans="1:10" ht="22.5" customHeight="1">
      <c r="A38" s="317"/>
      <c r="B38" s="311"/>
      <c r="C38" s="312"/>
      <c r="D38" s="312"/>
      <c r="E38" s="324">
        <v>5134</v>
      </c>
      <c r="F38" s="322" t="s">
        <v>236</v>
      </c>
      <c r="G38" s="321" t="s">
        <v>492</v>
      </c>
      <c r="H38" s="315">
        <f t="shared" si="0"/>
        <v>0</v>
      </c>
      <c r="I38" s="315">
        <v>0</v>
      </c>
      <c r="J38" s="315">
        <v>0</v>
      </c>
    </row>
    <row r="39" spans="1:10" ht="8.25" customHeight="1" hidden="1">
      <c r="A39" s="317"/>
      <c r="B39" s="311"/>
      <c r="C39" s="312"/>
      <c r="D39" s="312"/>
      <c r="E39" s="312"/>
      <c r="F39" s="320" t="s">
        <v>1000</v>
      </c>
      <c r="G39" s="321"/>
      <c r="H39" s="315">
        <f t="shared" si="0"/>
        <v>0</v>
      </c>
      <c r="I39" s="315"/>
      <c r="J39" s="315"/>
    </row>
    <row r="40" spans="1:10" ht="9.75" customHeight="1" hidden="1">
      <c r="A40" s="317"/>
      <c r="B40" s="311"/>
      <c r="C40" s="312"/>
      <c r="D40" s="312"/>
      <c r="E40" s="312"/>
      <c r="F40" s="320" t="s">
        <v>1006</v>
      </c>
      <c r="G40" s="321"/>
      <c r="H40" s="315">
        <f t="shared" si="0"/>
        <v>0</v>
      </c>
      <c r="I40" s="315"/>
      <c r="J40" s="315"/>
    </row>
    <row r="41" spans="1:10" ht="11.25" customHeight="1" hidden="1">
      <c r="A41" s="317"/>
      <c r="B41" s="311"/>
      <c r="C41" s="312"/>
      <c r="D41" s="312"/>
      <c r="E41" s="312"/>
      <c r="F41" s="320" t="s">
        <v>1006</v>
      </c>
      <c r="G41" s="321"/>
      <c r="H41" s="315">
        <f t="shared" si="0"/>
        <v>0</v>
      </c>
      <c r="I41" s="315"/>
      <c r="J41" s="315"/>
    </row>
    <row r="42" spans="1:10" ht="8.25" customHeight="1" hidden="1">
      <c r="A42" s="317">
        <v>2113</v>
      </c>
      <c r="B42" s="311" t="s">
        <v>303</v>
      </c>
      <c r="C42" s="312">
        <v>1</v>
      </c>
      <c r="D42" s="312">
        <v>3</v>
      </c>
      <c r="E42" s="312"/>
      <c r="F42" s="320" t="s">
        <v>494</v>
      </c>
      <c r="G42" s="321" t="s">
        <v>495</v>
      </c>
      <c r="H42" s="315">
        <f t="shared" si="0"/>
        <v>0</v>
      </c>
      <c r="I42" s="315">
        <f>SUM(I44:I45)</f>
        <v>0</v>
      </c>
      <c r="J42" s="315">
        <f>SUM(J44:J45)</f>
        <v>0</v>
      </c>
    </row>
    <row r="43" spans="1:10" ht="9.75" customHeight="1" hidden="1">
      <c r="A43" s="317"/>
      <c r="B43" s="311"/>
      <c r="C43" s="312"/>
      <c r="D43" s="312"/>
      <c r="E43" s="312"/>
      <c r="F43" s="320" t="s">
        <v>1000</v>
      </c>
      <c r="G43" s="321"/>
      <c r="H43" s="315">
        <f t="shared" si="0"/>
        <v>0</v>
      </c>
      <c r="I43" s="315"/>
      <c r="J43" s="315"/>
    </row>
    <row r="44" spans="1:10" ht="6" customHeight="1" hidden="1">
      <c r="A44" s="317"/>
      <c r="B44" s="311"/>
      <c r="C44" s="312"/>
      <c r="D44" s="312"/>
      <c r="E44" s="312"/>
      <c r="F44" s="320" t="s">
        <v>1006</v>
      </c>
      <c r="G44" s="321"/>
      <c r="H44" s="315">
        <f t="shared" si="0"/>
        <v>0</v>
      </c>
      <c r="I44" s="315"/>
      <c r="J44" s="315"/>
    </row>
    <row r="45" spans="1:10" ht="6" customHeight="1" hidden="1">
      <c r="A45" s="317"/>
      <c r="B45" s="311"/>
      <c r="C45" s="312"/>
      <c r="D45" s="312"/>
      <c r="E45" s="312"/>
      <c r="F45" s="320" t="s">
        <v>1006</v>
      </c>
      <c r="G45" s="321"/>
      <c r="H45" s="315">
        <f t="shared" si="0"/>
        <v>0</v>
      </c>
      <c r="I45" s="315"/>
      <c r="J45" s="315"/>
    </row>
    <row r="46" spans="1:10" ht="6" customHeight="1" hidden="1">
      <c r="A46" s="317">
        <v>2120</v>
      </c>
      <c r="B46" s="327" t="s">
        <v>303</v>
      </c>
      <c r="C46" s="313">
        <v>2</v>
      </c>
      <c r="D46" s="313">
        <v>0</v>
      </c>
      <c r="E46" s="313"/>
      <c r="F46" s="318" t="s">
        <v>3</v>
      </c>
      <c r="G46" s="328" t="s">
        <v>498</v>
      </c>
      <c r="H46" s="315">
        <f t="shared" si="0"/>
        <v>0</v>
      </c>
      <c r="I46" s="315">
        <f>SUM(I47+I51)</f>
        <v>0</v>
      </c>
      <c r="J46" s="315">
        <f>SUM(J47+J51)</f>
        <v>0</v>
      </c>
    </row>
    <row r="47" spans="1:10" ht="5.25" customHeight="1" hidden="1">
      <c r="A47" s="317">
        <v>2121</v>
      </c>
      <c r="B47" s="311" t="s">
        <v>303</v>
      </c>
      <c r="C47" s="312">
        <v>2</v>
      </c>
      <c r="D47" s="312">
        <v>1</v>
      </c>
      <c r="E47" s="312"/>
      <c r="F47" s="329" t="s">
        <v>874</v>
      </c>
      <c r="G47" s="321" t="s">
        <v>499</v>
      </c>
      <c r="H47" s="315">
        <f t="shared" si="0"/>
        <v>0</v>
      </c>
      <c r="I47" s="315">
        <f>SUM(I49:I50)</f>
        <v>0</v>
      </c>
      <c r="J47" s="315">
        <f>SUM(J49:J50)</f>
        <v>0</v>
      </c>
    </row>
    <row r="48" spans="1:10" ht="4.5" customHeight="1" hidden="1">
      <c r="A48" s="317"/>
      <c r="B48" s="311"/>
      <c r="C48" s="312"/>
      <c r="D48" s="312"/>
      <c r="E48" s="312"/>
      <c r="F48" s="320" t="s">
        <v>1000</v>
      </c>
      <c r="G48" s="321"/>
      <c r="H48" s="315">
        <f t="shared" si="0"/>
        <v>0</v>
      </c>
      <c r="I48" s="315"/>
      <c r="J48" s="315"/>
    </row>
    <row r="49" spans="1:10" ht="3.75" customHeight="1" hidden="1">
      <c r="A49" s="317"/>
      <c r="B49" s="311"/>
      <c r="C49" s="312"/>
      <c r="D49" s="312"/>
      <c r="E49" s="312"/>
      <c r="F49" s="320" t="s">
        <v>1006</v>
      </c>
      <c r="G49" s="321"/>
      <c r="H49" s="315">
        <f t="shared" si="0"/>
        <v>0</v>
      </c>
      <c r="I49" s="315"/>
      <c r="J49" s="315"/>
    </row>
    <row r="50" spans="1:10" ht="6" customHeight="1" hidden="1">
      <c r="A50" s="317"/>
      <c r="B50" s="311"/>
      <c r="C50" s="312"/>
      <c r="D50" s="312"/>
      <c r="E50" s="312"/>
      <c r="F50" s="320" t="s">
        <v>1006</v>
      </c>
      <c r="G50" s="321"/>
      <c r="H50" s="315">
        <f t="shared" si="0"/>
        <v>0</v>
      </c>
      <c r="I50" s="315"/>
      <c r="J50" s="315"/>
    </row>
    <row r="51" spans="1:10" ht="53.25" customHeight="1">
      <c r="A51" s="317">
        <v>2122</v>
      </c>
      <c r="B51" s="311" t="s">
        <v>303</v>
      </c>
      <c r="C51" s="312">
        <v>2</v>
      </c>
      <c r="D51" s="312">
        <v>2</v>
      </c>
      <c r="E51" s="312"/>
      <c r="F51" s="320" t="s">
        <v>500</v>
      </c>
      <c r="G51" s="321" t="s">
        <v>501</v>
      </c>
      <c r="H51" s="315">
        <f t="shared" si="0"/>
        <v>0</v>
      </c>
      <c r="I51" s="315">
        <v>0</v>
      </c>
      <c r="J51" s="315">
        <v>0</v>
      </c>
    </row>
    <row r="52" spans="1:10" ht="20.25" customHeight="1" hidden="1">
      <c r="A52" s="317"/>
      <c r="B52" s="311"/>
      <c r="C52" s="312"/>
      <c r="D52" s="312"/>
      <c r="E52" s="312"/>
      <c r="F52" s="320" t="s">
        <v>1000</v>
      </c>
      <c r="G52" s="321"/>
      <c r="H52" s="315">
        <f t="shared" si="0"/>
        <v>0</v>
      </c>
      <c r="I52" s="315"/>
      <c r="J52" s="315"/>
    </row>
    <row r="53" spans="1:10" ht="24" customHeight="1" hidden="1">
      <c r="A53" s="317"/>
      <c r="B53" s="311"/>
      <c r="C53" s="312"/>
      <c r="D53" s="312"/>
      <c r="E53" s="312"/>
      <c r="F53" s="320" t="s">
        <v>1006</v>
      </c>
      <c r="G53" s="321"/>
      <c r="H53" s="315">
        <f t="shared" si="0"/>
        <v>0</v>
      </c>
      <c r="I53" s="315"/>
      <c r="J53" s="315"/>
    </row>
    <row r="54" spans="1:10" ht="24" customHeight="1" hidden="1">
      <c r="A54" s="317"/>
      <c r="B54" s="311"/>
      <c r="C54" s="312"/>
      <c r="D54" s="312"/>
      <c r="E54" s="324"/>
      <c r="F54" s="330"/>
      <c r="G54" s="321"/>
      <c r="H54" s="315">
        <f t="shared" si="0"/>
        <v>0</v>
      </c>
      <c r="I54" s="315"/>
      <c r="J54" s="315"/>
    </row>
    <row r="55" spans="1:10" ht="36" customHeight="1">
      <c r="A55" s="317">
        <v>2130</v>
      </c>
      <c r="B55" s="311" t="s">
        <v>303</v>
      </c>
      <c r="C55" s="312">
        <v>3</v>
      </c>
      <c r="D55" s="312">
        <v>0</v>
      </c>
      <c r="E55" s="313"/>
      <c r="F55" s="320" t="s">
        <v>4</v>
      </c>
      <c r="G55" s="331" t="s">
        <v>502</v>
      </c>
      <c r="H55" s="315">
        <f t="shared" si="0"/>
        <v>0</v>
      </c>
      <c r="I55" s="323">
        <v>0</v>
      </c>
      <c r="J55" s="323">
        <v>0</v>
      </c>
    </row>
    <row r="56" spans="1:10" ht="36" customHeight="1">
      <c r="A56" s="317">
        <v>2133</v>
      </c>
      <c r="B56" s="311" t="s">
        <v>303</v>
      </c>
      <c r="C56" s="312">
        <v>3</v>
      </c>
      <c r="D56" s="312">
        <v>3</v>
      </c>
      <c r="E56" s="312"/>
      <c r="F56" s="320" t="s">
        <v>1007</v>
      </c>
      <c r="G56" s="321" t="s">
        <v>504</v>
      </c>
      <c r="H56" s="315">
        <f t="shared" si="0"/>
        <v>0</v>
      </c>
      <c r="I56" s="315">
        <v>0</v>
      </c>
      <c r="J56" s="315">
        <v>0</v>
      </c>
    </row>
    <row r="57" spans="1:10" ht="40.5" customHeight="1">
      <c r="A57" s="317"/>
      <c r="B57" s="311"/>
      <c r="C57" s="312"/>
      <c r="D57" s="312"/>
      <c r="E57" s="312"/>
      <c r="F57" s="320" t="s">
        <v>1000</v>
      </c>
      <c r="G57" s="321"/>
      <c r="H57" s="315">
        <f t="shared" si="0"/>
        <v>0</v>
      </c>
      <c r="I57" s="315">
        <v>0</v>
      </c>
      <c r="J57" s="315">
        <v>0</v>
      </c>
    </row>
    <row r="58" spans="1:10" ht="21.75" customHeight="1">
      <c r="A58" s="317"/>
      <c r="B58" s="311"/>
      <c r="C58" s="312"/>
      <c r="D58" s="312"/>
      <c r="E58" s="324">
        <v>4231</v>
      </c>
      <c r="F58" s="320" t="s">
        <v>124</v>
      </c>
      <c r="G58" s="321"/>
      <c r="H58" s="315">
        <f>SUM(I58:J58)</f>
        <v>0</v>
      </c>
      <c r="I58" s="315">
        <v>0</v>
      </c>
      <c r="J58" s="315">
        <v>0</v>
      </c>
    </row>
    <row r="59" spans="1:10" ht="25.5" customHeight="1">
      <c r="A59" s="317"/>
      <c r="B59" s="311"/>
      <c r="C59" s="312"/>
      <c r="D59" s="312"/>
      <c r="E59" s="324">
        <v>4232</v>
      </c>
      <c r="F59" s="320" t="s">
        <v>1001</v>
      </c>
      <c r="G59" s="321"/>
      <c r="H59" s="315">
        <f>SUM(I59:J59)</f>
        <v>0</v>
      </c>
      <c r="I59" s="315">
        <v>0</v>
      </c>
      <c r="J59" s="315">
        <v>0</v>
      </c>
    </row>
    <row r="60" spans="1:10" ht="28.5" customHeight="1">
      <c r="A60" s="317"/>
      <c r="B60" s="311"/>
      <c r="C60" s="312"/>
      <c r="D60" s="312"/>
      <c r="E60" s="324">
        <v>4235</v>
      </c>
      <c r="F60" s="320" t="s">
        <v>128</v>
      </c>
      <c r="G60" s="321"/>
      <c r="H60" s="315">
        <f t="shared" si="0"/>
        <v>0</v>
      </c>
      <c r="I60" s="308">
        <v>0</v>
      </c>
      <c r="J60" s="315">
        <v>0</v>
      </c>
    </row>
    <row r="61" spans="1:10" ht="15" customHeight="1" hidden="1">
      <c r="A61" s="317"/>
      <c r="B61" s="311"/>
      <c r="C61" s="312"/>
      <c r="D61" s="312"/>
      <c r="E61" s="324"/>
      <c r="F61" s="320"/>
      <c r="G61" s="321"/>
      <c r="H61" s="315"/>
      <c r="I61" s="315"/>
      <c r="J61" s="315"/>
    </row>
    <row r="62" spans="1:10" ht="15" customHeight="1" hidden="1">
      <c r="A62" s="317"/>
      <c r="B62" s="311"/>
      <c r="C62" s="312"/>
      <c r="D62" s="312"/>
      <c r="E62" s="312"/>
      <c r="F62" s="320"/>
      <c r="G62" s="321"/>
      <c r="H62" s="315"/>
      <c r="I62" s="315"/>
      <c r="J62" s="315"/>
    </row>
    <row r="63" spans="1:10" ht="14.25" customHeight="1" hidden="1">
      <c r="A63" s="317">
        <v>2132</v>
      </c>
      <c r="B63" s="311" t="s">
        <v>303</v>
      </c>
      <c r="C63" s="312">
        <v>3</v>
      </c>
      <c r="D63" s="312">
        <v>2</v>
      </c>
      <c r="E63" s="312"/>
      <c r="F63" s="320" t="s">
        <v>505</v>
      </c>
      <c r="G63" s="321" t="s">
        <v>506</v>
      </c>
      <c r="H63" s="315">
        <f t="shared" si="0"/>
        <v>0</v>
      </c>
      <c r="I63" s="315">
        <f>SUM(I65:I66)</f>
        <v>0</v>
      </c>
      <c r="J63" s="315">
        <f>SUM(J65:J66)</f>
        <v>0</v>
      </c>
    </row>
    <row r="64" spans="1:10" ht="36" customHeight="1" hidden="1">
      <c r="A64" s="317"/>
      <c r="B64" s="311"/>
      <c r="C64" s="312"/>
      <c r="D64" s="312"/>
      <c r="E64" s="312"/>
      <c r="F64" s="320" t="s">
        <v>1000</v>
      </c>
      <c r="G64" s="321"/>
      <c r="H64" s="315">
        <f t="shared" si="0"/>
        <v>0</v>
      </c>
      <c r="I64" s="315"/>
      <c r="J64" s="315"/>
    </row>
    <row r="65" spans="1:10" ht="15" customHeight="1" hidden="1">
      <c r="A65" s="317"/>
      <c r="B65" s="311"/>
      <c r="C65" s="312"/>
      <c r="D65" s="312"/>
      <c r="E65" s="312"/>
      <c r="F65" s="320" t="s">
        <v>1006</v>
      </c>
      <c r="G65" s="321"/>
      <c r="H65" s="315">
        <f t="shared" si="0"/>
        <v>0</v>
      </c>
      <c r="I65" s="315"/>
      <c r="J65" s="315"/>
    </row>
    <row r="66" spans="1:10" ht="15" customHeight="1" hidden="1">
      <c r="A66" s="317"/>
      <c r="B66" s="311"/>
      <c r="C66" s="312"/>
      <c r="D66" s="312"/>
      <c r="E66" s="312"/>
      <c r="F66" s="320" t="s">
        <v>1006</v>
      </c>
      <c r="G66" s="321"/>
      <c r="H66" s="315">
        <f t="shared" si="0"/>
        <v>0</v>
      </c>
      <c r="I66" s="315"/>
      <c r="J66" s="315"/>
    </row>
    <row r="67" spans="1:10" ht="264" customHeight="1" hidden="1">
      <c r="A67" s="317">
        <v>2133</v>
      </c>
      <c r="B67" s="311" t="s">
        <v>303</v>
      </c>
      <c r="C67" s="312">
        <v>3</v>
      </c>
      <c r="D67" s="312">
        <v>3</v>
      </c>
      <c r="E67" s="312"/>
      <c r="F67" s="320" t="s">
        <v>507</v>
      </c>
      <c r="G67" s="321" t="s">
        <v>508</v>
      </c>
      <c r="H67" s="315">
        <f t="shared" si="0"/>
        <v>0</v>
      </c>
      <c r="I67" s="315">
        <f>SUM(I69:I70)</f>
        <v>0</v>
      </c>
      <c r="J67" s="315">
        <f>SUM(J69:J70)</f>
        <v>0</v>
      </c>
    </row>
    <row r="68" spans="1:10" ht="36" customHeight="1" hidden="1">
      <c r="A68" s="317"/>
      <c r="B68" s="311"/>
      <c r="C68" s="312"/>
      <c r="D68" s="312"/>
      <c r="E68" s="312"/>
      <c r="F68" s="320" t="s">
        <v>1000</v>
      </c>
      <c r="G68" s="321"/>
      <c r="H68" s="315">
        <f t="shared" si="0"/>
        <v>0</v>
      </c>
      <c r="I68" s="315"/>
      <c r="J68" s="315"/>
    </row>
    <row r="69" spans="1:10" ht="15" customHeight="1" hidden="1">
      <c r="A69" s="317"/>
      <c r="B69" s="311"/>
      <c r="C69" s="312"/>
      <c r="D69" s="312"/>
      <c r="E69" s="312"/>
      <c r="F69" s="320" t="s">
        <v>1006</v>
      </c>
      <c r="G69" s="321"/>
      <c r="H69" s="315">
        <f t="shared" si="0"/>
        <v>0</v>
      </c>
      <c r="I69" s="315"/>
      <c r="J69" s="315"/>
    </row>
    <row r="70" spans="1:10" ht="15" customHeight="1" hidden="1">
      <c r="A70" s="317"/>
      <c r="B70" s="311"/>
      <c r="C70" s="312"/>
      <c r="D70" s="312"/>
      <c r="E70" s="312"/>
      <c r="F70" s="320" t="s">
        <v>1006</v>
      </c>
      <c r="G70" s="321"/>
      <c r="H70" s="315">
        <f t="shared" si="0"/>
        <v>0</v>
      </c>
      <c r="I70" s="315"/>
      <c r="J70" s="315"/>
    </row>
    <row r="71" spans="1:10" ht="24.75" customHeight="1" hidden="1">
      <c r="A71" s="317">
        <v>2140</v>
      </c>
      <c r="B71" s="327" t="s">
        <v>303</v>
      </c>
      <c r="C71" s="313">
        <v>4</v>
      </c>
      <c r="D71" s="313">
        <v>0</v>
      </c>
      <c r="E71" s="313"/>
      <c r="F71" s="320" t="s">
        <v>5</v>
      </c>
      <c r="G71" s="318" t="s">
        <v>509</v>
      </c>
      <c r="H71" s="315">
        <f t="shared" si="0"/>
        <v>0</v>
      </c>
      <c r="I71" s="315">
        <f>SUM(I72)</f>
        <v>0</v>
      </c>
      <c r="J71" s="315">
        <f>SUM(J72)</f>
        <v>0</v>
      </c>
    </row>
    <row r="72" spans="1:10" ht="168" customHeight="1" hidden="1">
      <c r="A72" s="317">
        <v>2141</v>
      </c>
      <c r="B72" s="311" t="s">
        <v>303</v>
      </c>
      <c r="C72" s="312">
        <v>4</v>
      </c>
      <c r="D72" s="312">
        <v>1</v>
      </c>
      <c r="E72" s="312"/>
      <c r="F72" s="320" t="s">
        <v>510</v>
      </c>
      <c r="G72" s="332" t="s">
        <v>511</v>
      </c>
      <c r="H72" s="315">
        <f t="shared" si="0"/>
        <v>0</v>
      </c>
      <c r="I72" s="315">
        <f>SUM(I74:I75)</f>
        <v>0</v>
      </c>
      <c r="J72" s="315">
        <f>SUM(J74:J75)</f>
        <v>0</v>
      </c>
    </row>
    <row r="73" spans="1:10" ht="36" customHeight="1" hidden="1">
      <c r="A73" s="317"/>
      <c r="B73" s="311"/>
      <c r="C73" s="312"/>
      <c r="D73" s="312"/>
      <c r="E73" s="312"/>
      <c r="F73" s="320" t="s">
        <v>1000</v>
      </c>
      <c r="G73" s="321"/>
      <c r="H73" s="315">
        <f t="shared" si="0"/>
        <v>0</v>
      </c>
      <c r="I73" s="315"/>
      <c r="J73" s="315"/>
    </row>
    <row r="74" spans="1:10" ht="15" customHeight="1" hidden="1">
      <c r="A74" s="317"/>
      <c r="B74" s="311"/>
      <c r="C74" s="312"/>
      <c r="D74" s="312"/>
      <c r="E74" s="312"/>
      <c r="F74" s="320" t="s">
        <v>1006</v>
      </c>
      <c r="G74" s="321"/>
      <c r="H74" s="315">
        <f t="shared" si="0"/>
        <v>0</v>
      </c>
      <c r="I74" s="315"/>
      <c r="J74" s="315"/>
    </row>
    <row r="75" spans="1:10" ht="15" customHeight="1" hidden="1">
      <c r="A75" s="317"/>
      <c r="B75" s="311"/>
      <c r="C75" s="312"/>
      <c r="D75" s="312"/>
      <c r="E75" s="312"/>
      <c r="F75" s="320" t="s">
        <v>1006</v>
      </c>
      <c r="G75" s="321"/>
      <c r="H75" s="315">
        <f t="shared" si="0"/>
        <v>0</v>
      </c>
      <c r="I75" s="315"/>
      <c r="J75" s="315"/>
    </row>
    <row r="76" spans="1:10" ht="324" customHeight="1" hidden="1">
      <c r="A76" s="317">
        <v>2150</v>
      </c>
      <c r="B76" s="327" t="s">
        <v>303</v>
      </c>
      <c r="C76" s="313">
        <v>5</v>
      </c>
      <c r="D76" s="313">
        <v>0</v>
      </c>
      <c r="E76" s="313"/>
      <c r="F76" s="320" t="s">
        <v>6</v>
      </c>
      <c r="G76" s="318" t="s">
        <v>512</v>
      </c>
      <c r="H76" s="315">
        <f t="shared" si="0"/>
        <v>0</v>
      </c>
      <c r="I76" s="315">
        <f>SUM(I77)</f>
        <v>0</v>
      </c>
      <c r="J76" s="315">
        <f>SUM(J77)</f>
        <v>0</v>
      </c>
    </row>
    <row r="77" spans="1:10" ht="25.5" customHeight="1" hidden="1">
      <c r="A77" s="317">
        <v>2151</v>
      </c>
      <c r="B77" s="311" t="s">
        <v>303</v>
      </c>
      <c r="C77" s="312">
        <v>5</v>
      </c>
      <c r="D77" s="312">
        <v>1</v>
      </c>
      <c r="E77" s="312"/>
      <c r="F77" s="320" t="s">
        <v>513</v>
      </c>
      <c r="G77" s="332" t="s">
        <v>514</v>
      </c>
      <c r="H77" s="315">
        <f t="shared" si="0"/>
        <v>0</v>
      </c>
      <c r="I77" s="315">
        <f>SUM(I79:I80)</f>
        <v>0</v>
      </c>
      <c r="J77" s="315">
        <f>SUM(J79:J80)</f>
        <v>0</v>
      </c>
    </row>
    <row r="78" spans="1:10" ht="36" customHeight="1" hidden="1">
      <c r="A78" s="317"/>
      <c r="B78" s="311"/>
      <c r="C78" s="312"/>
      <c r="D78" s="312"/>
      <c r="E78" s="312"/>
      <c r="F78" s="320" t="s">
        <v>1000</v>
      </c>
      <c r="G78" s="321"/>
      <c r="H78" s="315">
        <f t="shared" si="0"/>
        <v>0</v>
      </c>
      <c r="I78" s="315"/>
      <c r="J78" s="315"/>
    </row>
    <row r="79" spans="1:10" ht="15" customHeight="1" hidden="1">
      <c r="A79" s="317"/>
      <c r="B79" s="311"/>
      <c r="C79" s="312"/>
      <c r="D79" s="312"/>
      <c r="E79" s="312"/>
      <c r="F79" s="320" t="s">
        <v>1006</v>
      </c>
      <c r="G79" s="321"/>
      <c r="H79" s="315">
        <f t="shared" si="0"/>
        <v>0</v>
      </c>
      <c r="I79" s="315"/>
      <c r="J79" s="315"/>
    </row>
    <row r="80" spans="1:10" ht="15" customHeight="1" hidden="1">
      <c r="A80" s="317"/>
      <c r="B80" s="311"/>
      <c r="C80" s="312"/>
      <c r="D80" s="312"/>
      <c r="E80" s="312"/>
      <c r="F80" s="320" t="s">
        <v>1006</v>
      </c>
      <c r="G80" s="321"/>
      <c r="H80" s="315">
        <f t="shared" si="0"/>
        <v>0</v>
      </c>
      <c r="I80" s="315"/>
      <c r="J80" s="315"/>
    </row>
    <row r="81" spans="1:10" ht="409.5" customHeight="1" hidden="1">
      <c r="A81" s="317">
        <v>2160</v>
      </c>
      <c r="B81" s="327" t="s">
        <v>303</v>
      </c>
      <c r="C81" s="313">
        <v>6</v>
      </c>
      <c r="D81" s="313">
        <v>0</v>
      </c>
      <c r="E81" s="313"/>
      <c r="F81" s="320" t="s">
        <v>1008</v>
      </c>
      <c r="G81" s="318" t="s">
        <v>515</v>
      </c>
      <c r="H81" s="315">
        <f t="shared" si="0"/>
        <v>0</v>
      </c>
      <c r="I81" s="315">
        <f>SUM(I82)</f>
        <v>0</v>
      </c>
      <c r="J81" s="315">
        <f>SUM(J82)</f>
        <v>0</v>
      </c>
    </row>
    <row r="82" spans="1:10" ht="409.5" customHeight="1" hidden="1">
      <c r="A82" s="317">
        <v>2161</v>
      </c>
      <c r="B82" s="311" t="s">
        <v>303</v>
      </c>
      <c r="C82" s="312">
        <v>6</v>
      </c>
      <c r="D82" s="312">
        <v>1</v>
      </c>
      <c r="E82" s="312"/>
      <c r="F82" s="320" t="s">
        <v>516</v>
      </c>
      <c r="G82" s="321" t="s">
        <v>517</v>
      </c>
      <c r="H82" s="315">
        <f t="shared" si="0"/>
        <v>0</v>
      </c>
      <c r="I82" s="315">
        <f>SUM(I84:I85)</f>
        <v>0</v>
      </c>
      <c r="J82" s="315">
        <f>SUM(J84:J85)</f>
        <v>0</v>
      </c>
    </row>
    <row r="83" spans="1:10" ht="36" customHeight="1" hidden="1">
      <c r="A83" s="317"/>
      <c r="B83" s="311"/>
      <c r="C83" s="312"/>
      <c r="D83" s="312"/>
      <c r="E83" s="312"/>
      <c r="F83" s="320" t="s">
        <v>1000</v>
      </c>
      <c r="G83" s="321"/>
      <c r="H83" s="315">
        <f t="shared" si="0"/>
        <v>0</v>
      </c>
      <c r="I83" s="315"/>
      <c r="J83" s="315"/>
    </row>
    <row r="84" spans="1:10" ht="15" customHeight="1" hidden="1">
      <c r="A84" s="317"/>
      <c r="B84" s="311"/>
      <c r="C84" s="312"/>
      <c r="D84" s="312"/>
      <c r="E84" s="312"/>
      <c r="F84" s="320" t="s">
        <v>1006</v>
      </c>
      <c r="G84" s="321"/>
      <c r="H84" s="315">
        <f t="shared" si="0"/>
        <v>0</v>
      </c>
      <c r="I84" s="315"/>
      <c r="J84" s="315"/>
    </row>
    <row r="85" spans="1:10" ht="15" customHeight="1" hidden="1">
      <c r="A85" s="317"/>
      <c r="B85" s="311"/>
      <c r="C85" s="312"/>
      <c r="D85" s="312"/>
      <c r="E85" s="312"/>
      <c r="F85" s="320" t="s">
        <v>1006</v>
      </c>
      <c r="G85" s="321"/>
      <c r="H85" s="315">
        <f t="shared" si="0"/>
        <v>0</v>
      </c>
      <c r="I85" s="315"/>
      <c r="J85" s="315"/>
    </row>
    <row r="86" spans="1:10" ht="24" customHeight="1" hidden="1">
      <c r="A86" s="317">
        <v>2170</v>
      </c>
      <c r="B86" s="327" t="s">
        <v>303</v>
      </c>
      <c r="C86" s="313">
        <v>7</v>
      </c>
      <c r="D86" s="313">
        <v>0</v>
      </c>
      <c r="E86" s="313"/>
      <c r="F86" s="320" t="s">
        <v>8</v>
      </c>
      <c r="G86" s="321"/>
      <c r="H86" s="315">
        <f t="shared" si="0"/>
        <v>0</v>
      </c>
      <c r="I86" s="315">
        <f>SUM(I87)</f>
        <v>0</v>
      </c>
      <c r="J86" s="315">
        <f>SUM(J87)</f>
        <v>0</v>
      </c>
    </row>
    <row r="87" spans="1:10" ht="15" customHeight="1" hidden="1">
      <c r="A87" s="317">
        <v>2171</v>
      </c>
      <c r="B87" s="311" t="s">
        <v>303</v>
      </c>
      <c r="C87" s="312">
        <v>7</v>
      </c>
      <c r="D87" s="312">
        <v>1</v>
      </c>
      <c r="E87" s="312"/>
      <c r="F87" s="320" t="s">
        <v>351</v>
      </c>
      <c r="G87" s="321"/>
      <c r="H87" s="315">
        <f t="shared" si="0"/>
        <v>0</v>
      </c>
      <c r="I87" s="315">
        <f>SUM(I89:I90)</f>
        <v>0</v>
      </c>
      <c r="J87" s="315">
        <f>SUM(J89:J90)</f>
        <v>0</v>
      </c>
    </row>
    <row r="88" spans="1:10" ht="36" customHeight="1" hidden="1">
      <c r="A88" s="317"/>
      <c r="B88" s="311"/>
      <c r="C88" s="312"/>
      <c r="D88" s="312"/>
      <c r="E88" s="312"/>
      <c r="F88" s="320" t="s">
        <v>1000</v>
      </c>
      <c r="G88" s="321"/>
      <c r="H88" s="315">
        <f t="shared" si="0"/>
        <v>0</v>
      </c>
      <c r="I88" s="315"/>
      <c r="J88" s="315"/>
    </row>
    <row r="89" spans="1:10" ht="15" customHeight="1" hidden="1">
      <c r="A89" s="317"/>
      <c r="B89" s="311"/>
      <c r="C89" s="312"/>
      <c r="D89" s="312"/>
      <c r="E89" s="312"/>
      <c r="F89" s="320" t="s">
        <v>1006</v>
      </c>
      <c r="G89" s="321"/>
      <c r="H89" s="315">
        <f t="shared" si="0"/>
        <v>0</v>
      </c>
      <c r="I89" s="315"/>
      <c r="J89" s="315"/>
    </row>
    <row r="90" spans="1:10" ht="15" customHeight="1" hidden="1">
      <c r="A90" s="317"/>
      <c r="B90" s="311"/>
      <c r="C90" s="312"/>
      <c r="D90" s="312"/>
      <c r="E90" s="312"/>
      <c r="F90" s="320" t="s">
        <v>1006</v>
      </c>
      <c r="G90" s="321"/>
      <c r="H90" s="315">
        <f t="shared" si="0"/>
        <v>0</v>
      </c>
      <c r="I90" s="315"/>
      <c r="J90" s="315"/>
    </row>
    <row r="91" spans="1:10" ht="36" customHeight="1" hidden="1">
      <c r="A91" s="317">
        <v>2180</v>
      </c>
      <c r="B91" s="327" t="s">
        <v>303</v>
      </c>
      <c r="C91" s="313">
        <v>8</v>
      </c>
      <c r="D91" s="313">
        <v>0</v>
      </c>
      <c r="E91" s="313"/>
      <c r="F91" s="320" t="s">
        <v>9</v>
      </c>
      <c r="G91" s="318" t="s">
        <v>518</v>
      </c>
      <c r="H91" s="315">
        <f aca="true" t="shared" si="2" ref="H91:H154">SUM(I91:J91)</f>
        <v>0</v>
      </c>
      <c r="I91" s="315">
        <f>SUM(I92+I95)</f>
        <v>0</v>
      </c>
      <c r="J91" s="315">
        <f>SUM(J92+J95)</f>
        <v>0</v>
      </c>
    </row>
    <row r="92" spans="1:10" ht="409.5" customHeight="1" hidden="1">
      <c r="A92" s="317">
        <v>2181</v>
      </c>
      <c r="B92" s="311" t="s">
        <v>303</v>
      </c>
      <c r="C92" s="312">
        <v>8</v>
      </c>
      <c r="D92" s="312">
        <v>1</v>
      </c>
      <c r="E92" s="312"/>
      <c r="F92" s="320" t="s">
        <v>9</v>
      </c>
      <c r="G92" s="332" t="s">
        <v>519</v>
      </c>
      <c r="H92" s="315">
        <f t="shared" si="2"/>
        <v>0</v>
      </c>
      <c r="I92" s="315">
        <f>SUM(I93:I94)</f>
        <v>0</v>
      </c>
      <c r="J92" s="315">
        <f>SUM(J93:J94)</f>
        <v>0</v>
      </c>
    </row>
    <row r="93" spans="1:10" ht="15" customHeight="1" hidden="1">
      <c r="A93" s="317">
        <v>2182</v>
      </c>
      <c r="B93" s="311" t="s">
        <v>303</v>
      </c>
      <c r="C93" s="312">
        <v>8</v>
      </c>
      <c r="D93" s="312">
        <v>1</v>
      </c>
      <c r="E93" s="312"/>
      <c r="F93" s="320" t="s">
        <v>195</v>
      </c>
      <c r="G93" s="332"/>
      <c r="H93" s="315">
        <f t="shared" si="2"/>
        <v>0</v>
      </c>
      <c r="I93" s="315"/>
      <c r="J93" s="315"/>
    </row>
    <row r="94" spans="1:10" ht="14.25" customHeight="1" hidden="1">
      <c r="A94" s="317">
        <v>2183</v>
      </c>
      <c r="B94" s="311" t="s">
        <v>303</v>
      </c>
      <c r="C94" s="312">
        <v>8</v>
      </c>
      <c r="D94" s="312">
        <v>1</v>
      </c>
      <c r="E94" s="312"/>
      <c r="F94" s="320" t="s">
        <v>196</v>
      </c>
      <c r="G94" s="332"/>
      <c r="H94" s="315">
        <f t="shared" si="2"/>
        <v>0</v>
      </c>
      <c r="I94" s="315"/>
      <c r="J94" s="315"/>
    </row>
    <row r="95" spans="1:10" ht="24" customHeight="1" hidden="1">
      <c r="A95" s="317">
        <v>2184</v>
      </c>
      <c r="B95" s="311" t="s">
        <v>303</v>
      </c>
      <c r="C95" s="312">
        <v>8</v>
      </c>
      <c r="D95" s="312">
        <v>1</v>
      </c>
      <c r="E95" s="312"/>
      <c r="F95" s="320" t="s">
        <v>201</v>
      </c>
      <c r="G95" s="332"/>
      <c r="H95" s="315">
        <f t="shared" si="2"/>
        <v>0</v>
      </c>
      <c r="I95" s="315">
        <f>SUM(I97:I98)</f>
        <v>0</v>
      </c>
      <c r="J95" s="315">
        <f>SUM(J97:J98)</f>
        <v>0</v>
      </c>
    </row>
    <row r="96" spans="1:10" ht="36" customHeight="1" hidden="1">
      <c r="A96" s="317"/>
      <c r="B96" s="311"/>
      <c r="C96" s="312"/>
      <c r="D96" s="312"/>
      <c r="E96" s="312"/>
      <c r="F96" s="320" t="s">
        <v>1000</v>
      </c>
      <c r="G96" s="321"/>
      <c r="H96" s="315">
        <f t="shared" si="2"/>
        <v>0</v>
      </c>
      <c r="I96" s="315"/>
      <c r="J96" s="315"/>
    </row>
    <row r="97" spans="1:10" ht="15" customHeight="1" hidden="1">
      <c r="A97" s="317"/>
      <c r="B97" s="311"/>
      <c r="C97" s="312"/>
      <c r="D97" s="312"/>
      <c r="E97" s="312"/>
      <c r="F97" s="320" t="s">
        <v>1006</v>
      </c>
      <c r="G97" s="321"/>
      <c r="H97" s="315">
        <f t="shared" si="2"/>
        <v>0</v>
      </c>
      <c r="I97" s="315"/>
      <c r="J97" s="315"/>
    </row>
    <row r="98" spans="1:10" ht="15" customHeight="1" hidden="1">
      <c r="A98" s="317"/>
      <c r="B98" s="311"/>
      <c r="C98" s="312"/>
      <c r="D98" s="312"/>
      <c r="E98" s="312"/>
      <c r="F98" s="320" t="s">
        <v>1006</v>
      </c>
      <c r="G98" s="321"/>
      <c r="H98" s="315">
        <f t="shared" si="2"/>
        <v>0</v>
      </c>
      <c r="I98" s="315"/>
      <c r="J98" s="315"/>
    </row>
    <row r="99" spans="1:10" ht="15" customHeight="1" hidden="1">
      <c r="A99" s="317">
        <v>2185</v>
      </c>
      <c r="B99" s="311" t="s">
        <v>315</v>
      </c>
      <c r="C99" s="312">
        <v>8</v>
      </c>
      <c r="D99" s="312">
        <v>1</v>
      </c>
      <c r="E99" s="312"/>
      <c r="F99" s="320"/>
      <c r="G99" s="332"/>
      <c r="H99" s="315">
        <f t="shared" si="2"/>
        <v>0</v>
      </c>
      <c r="I99" s="315"/>
      <c r="J99" s="315"/>
    </row>
    <row r="100" spans="1:10" s="316" customFormat="1" ht="15.75" customHeight="1" hidden="1">
      <c r="A100" s="310">
        <v>2200</v>
      </c>
      <c r="B100" s="327" t="s">
        <v>304</v>
      </c>
      <c r="C100" s="313">
        <v>0</v>
      </c>
      <c r="D100" s="313">
        <v>0</v>
      </c>
      <c r="E100" s="313"/>
      <c r="F100" s="320" t="s">
        <v>1009</v>
      </c>
      <c r="G100" s="333" t="s">
        <v>520</v>
      </c>
      <c r="H100" s="315">
        <f t="shared" si="2"/>
        <v>0</v>
      </c>
      <c r="I100" s="315">
        <f>SUM(I101,I106,I111,I116,I118)</f>
        <v>0</v>
      </c>
      <c r="J100" s="315">
        <f>SUM(J101,J106,J111,J116,J118)</f>
        <v>0</v>
      </c>
    </row>
    <row r="101" spans="1:10" ht="192" customHeight="1" hidden="1">
      <c r="A101" s="317">
        <v>2210</v>
      </c>
      <c r="B101" s="327" t="s">
        <v>304</v>
      </c>
      <c r="C101" s="312">
        <v>1</v>
      </c>
      <c r="D101" s="312">
        <v>0</v>
      </c>
      <c r="E101" s="312"/>
      <c r="F101" s="320" t="s">
        <v>10</v>
      </c>
      <c r="G101" s="334" t="s">
        <v>521</v>
      </c>
      <c r="H101" s="315">
        <f t="shared" si="2"/>
        <v>0</v>
      </c>
      <c r="I101" s="315">
        <f>SUM(I102)</f>
        <v>0</v>
      </c>
      <c r="J101" s="315">
        <f>SUM(J102)</f>
        <v>0</v>
      </c>
    </row>
    <row r="102" spans="1:10" ht="192" customHeight="1" hidden="1">
      <c r="A102" s="317">
        <v>2211</v>
      </c>
      <c r="B102" s="311" t="s">
        <v>304</v>
      </c>
      <c r="C102" s="312">
        <v>1</v>
      </c>
      <c r="D102" s="312">
        <v>1</v>
      </c>
      <c r="E102" s="312"/>
      <c r="F102" s="320" t="s">
        <v>522</v>
      </c>
      <c r="G102" s="332" t="s">
        <v>523</v>
      </c>
      <c r="H102" s="315">
        <f t="shared" si="2"/>
        <v>0</v>
      </c>
      <c r="I102" s="315">
        <f>SUM(I104:I105)</f>
        <v>0</v>
      </c>
      <c r="J102" s="315">
        <f>SUM(J104:J105)</f>
        <v>0</v>
      </c>
    </row>
    <row r="103" spans="1:10" ht="36" customHeight="1" hidden="1">
      <c r="A103" s="317"/>
      <c r="B103" s="311"/>
      <c r="C103" s="312"/>
      <c r="D103" s="312"/>
      <c r="E103" s="312"/>
      <c r="F103" s="320" t="s">
        <v>1000</v>
      </c>
      <c r="G103" s="321"/>
      <c r="H103" s="315">
        <f t="shared" si="2"/>
        <v>0</v>
      </c>
      <c r="I103" s="315"/>
      <c r="J103" s="315"/>
    </row>
    <row r="104" spans="1:10" ht="15" customHeight="1" hidden="1">
      <c r="A104" s="317"/>
      <c r="B104" s="311"/>
      <c r="C104" s="312"/>
      <c r="D104" s="312"/>
      <c r="E104" s="312"/>
      <c r="F104" s="320" t="s">
        <v>1006</v>
      </c>
      <c r="G104" s="321"/>
      <c r="H104" s="315">
        <f t="shared" si="2"/>
        <v>0</v>
      </c>
      <c r="I104" s="315"/>
      <c r="J104" s="315"/>
    </row>
    <row r="105" spans="1:10" ht="15" customHeight="1" hidden="1">
      <c r="A105" s="317"/>
      <c r="B105" s="311"/>
      <c r="C105" s="312"/>
      <c r="D105" s="312"/>
      <c r="E105" s="312"/>
      <c r="F105" s="320" t="s">
        <v>1006</v>
      </c>
      <c r="G105" s="321"/>
      <c r="H105" s="315">
        <f t="shared" si="2"/>
        <v>0</v>
      </c>
      <c r="I105" s="315"/>
      <c r="J105" s="315"/>
    </row>
    <row r="106" spans="1:10" ht="156" customHeight="1" hidden="1">
      <c r="A106" s="317">
        <v>2220</v>
      </c>
      <c r="B106" s="327" t="s">
        <v>304</v>
      </c>
      <c r="C106" s="313">
        <v>2</v>
      </c>
      <c r="D106" s="313">
        <v>0</v>
      </c>
      <c r="E106" s="313"/>
      <c r="F106" s="320" t="s">
        <v>11</v>
      </c>
      <c r="G106" s="334" t="s">
        <v>524</v>
      </c>
      <c r="H106" s="315">
        <f t="shared" si="2"/>
        <v>0</v>
      </c>
      <c r="I106" s="315">
        <f>SUM(I107)</f>
        <v>0</v>
      </c>
      <c r="J106" s="315">
        <f>SUM(J107)</f>
        <v>0</v>
      </c>
    </row>
    <row r="107" spans="1:10" ht="156" customHeight="1" hidden="1">
      <c r="A107" s="317">
        <v>2221</v>
      </c>
      <c r="B107" s="311" t="s">
        <v>304</v>
      </c>
      <c r="C107" s="312">
        <v>2</v>
      </c>
      <c r="D107" s="312">
        <v>1</v>
      </c>
      <c r="E107" s="312"/>
      <c r="F107" s="320" t="s">
        <v>525</v>
      </c>
      <c r="G107" s="332" t="s">
        <v>526</v>
      </c>
      <c r="H107" s="315">
        <f t="shared" si="2"/>
        <v>0</v>
      </c>
      <c r="I107" s="315">
        <f>SUM(I109:I110)</f>
        <v>0</v>
      </c>
      <c r="J107" s="315">
        <f>SUM(J109:J110)</f>
        <v>0</v>
      </c>
    </row>
    <row r="108" spans="1:10" ht="36" customHeight="1" hidden="1">
      <c r="A108" s="317"/>
      <c r="B108" s="311"/>
      <c r="C108" s="312"/>
      <c r="D108" s="312"/>
      <c r="E108" s="312"/>
      <c r="F108" s="320" t="s">
        <v>1000</v>
      </c>
      <c r="G108" s="321"/>
      <c r="H108" s="315">
        <f t="shared" si="2"/>
        <v>0</v>
      </c>
      <c r="I108" s="315"/>
      <c r="J108" s="315"/>
    </row>
    <row r="109" spans="1:10" ht="15" customHeight="1" hidden="1">
      <c r="A109" s="317"/>
      <c r="B109" s="311"/>
      <c r="C109" s="312"/>
      <c r="D109" s="312"/>
      <c r="E109" s="312"/>
      <c r="F109" s="320" t="s">
        <v>1006</v>
      </c>
      <c r="G109" s="321"/>
      <c r="H109" s="315">
        <f t="shared" si="2"/>
        <v>0</v>
      </c>
      <c r="I109" s="315"/>
      <c r="J109" s="315"/>
    </row>
    <row r="110" spans="1:10" ht="15" customHeight="1" hidden="1">
      <c r="A110" s="317"/>
      <c r="B110" s="311"/>
      <c r="C110" s="312"/>
      <c r="D110" s="312"/>
      <c r="E110" s="312"/>
      <c r="F110" s="320" t="s">
        <v>1006</v>
      </c>
      <c r="G110" s="321"/>
      <c r="H110" s="315">
        <f t="shared" si="2"/>
        <v>0</v>
      </c>
      <c r="I110" s="315"/>
      <c r="J110" s="315"/>
    </row>
    <row r="111" spans="1:10" ht="240" customHeight="1" hidden="1">
      <c r="A111" s="317">
        <v>2230</v>
      </c>
      <c r="B111" s="327" t="s">
        <v>304</v>
      </c>
      <c r="C111" s="312">
        <v>3</v>
      </c>
      <c r="D111" s="312">
        <v>0</v>
      </c>
      <c r="E111" s="312"/>
      <c r="F111" s="320" t="s">
        <v>12</v>
      </c>
      <c r="G111" s="334" t="s">
        <v>527</v>
      </c>
      <c r="H111" s="315">
        <f t="shared" si="2"/>
        <v>0</v>
      </c>
      <c r="I111" s="315">
        <f>SUM(I112)</f>
        <v>0</v>
      </c>
      <c r="J111" s="315">
        <f>SUM(J112)</f>
        <v>0</v>
      </c>
    </row>
    <row r="112" spans="1:10" ht="240" customHeight="1" hidden="1">
      <c r="A112" s="317">
        <v>2231</v>
      </c>
      <c r="B112" s="311" t="s">
        <v>304</v>
      </c>
      <c r="C112" s="312">
        <v>3</v>
      </c>
      <c r="D112" s="312">
        <v>1</v>
      </c>
      <c r="E112" s="312"/>
      <c r="F112" s="320" t="s">
        <v>528</v>
      </c>
      <c r="G112" s="332" t="s">
        <v>529</v>
      </c>
      <c r="H112" s="315">
        <f t="shared" si="2"/>
        <v>0</v>
      </c>
      <c r="I112" s="315">
        <f>SUM(I114:I115)</f>
        <v>0</v>
      </c>
      <c r="J112" s="315">
        <f>SUM(J114:J115)</f>
        <v>0</v>
      </c>
    </row>
    <row r="113" spans="1:10" ht="36" customHeight="1" hidden="1">
      <c r="A113" s="317"/>
      <c r="B113" s="311"/>
      <c r="C113" s="312"/>
      <c r="D113" s="312"/>
      <c r="E113" s="312"/>
      <c r="F113" s="320" t="s">
        <v>1000</v>
      </c>
      <c r="G113" s="321"/>
      <c r="H113" s="315">
        <f t="shared" si="2"/>
        <v>0</v>
      </c>
      <c r="I113" s="315"/>
      <c r="J113" s="315"/>
    </row>
    <row r="114" spans="1:10" ht="15" customHeight="1" hidden="1">
      <c r="A114" s="317"/>
      <c r="B114" s="311"/>
      <c r="C114" s="312"/>
      <c r="D114" s="312"/>
      <c r="E114" s="312"/>
      <c r="F114" s="320" t="s">
        <v>1006</v>
      </c>
      <c r="G114" s="321"/>
      <c r="H114" s="315">
        <f t="shared" si="2"/>
        <v>0</v>
      </c>
      <c r="I114" s="315"/>
      <c r="J114" s="315"/>
    </row>
    <row r="115" spans="1:10" ht="15" customHeight="1" hidden="1">
      <c r="A115" s="317"/>
      <c r="B115" s="311"/>
      <c r="C115" s="312"/>
      <c r="D115" s="312"/>
      <c r="E115" s="312"/>
      <c r="F115" s="320" t="s">
        <v>1006</v>
      </c>
      <c r="G115" s="321"/>
      <c r="H115" s="315">
        <f t="shared" si="2"/>
        <v>0</v>
      </c>
      <c r="I115" s="315"/>
      <c r="J115" s="315"/>
    </row>
    <row r="116" spans="1:10" ht="26.25" customHeight="1" hidden="1">
      <c r="A116" s="317">
        <v>2240</v>
      </c>
      <c r="B116" s="327" t="s">
        <v>304</v>
      </c>
      <c r="C116" s="313">
        <v>4</v>
      </c>
      <c r="D116" s="313">
        <v>0</v>
      </c>
      <c r="E116" s="313"/>
      <c r="F116" s="320" t="s">
        <v>13</v>
      </c>
      <c r="G116" s="318" t="s">
        <v>530</v>
      </c>
      <c r="H116" s="315">
        <f t="shared" si="2"/>
        <v>0</v>
      </c>
      <c r="I116" s="315">
        <f>SUM(I117)</f>
        <v>0</v>
      </c>
      <c r="J116" s="315">
        <f>SUM(J117)</f>
        <v>0</v>
      </c>
    </row>
    <row r="117" spans="1:10" ht="132" customHeight="1" hidden="1">
      <c r="A117" s="317">
        <v>2241</v>
      </c>
      <c r="B117" s="311" t="s">
        <v>304</v>
      </c>
      <c r="C117" s="312">
        <v>4</v>
      </c>
      <c r="D117" s="312">
        <v>1</v>
      </c>
      <c r="E117" s="312"/>
      <c r="F117" s="320" t="s">
        <v>13</v>
      </c>
      <c r="G117" s="332" t="s">
        <v>530</v>
      </c>
      <c r="H117" s="315">
        <f t="shared" si="2"/>
        <v>0</v>
      </c>
      <c r="I117" s="315"/>
      <c r="J117" s="315"/>
    </row>
    <row r="118" spans="1:10" ht="384" customHeight="1" hidden="1">
      <c r="A118" s="317">
        <v>2250</v>
      </c>
      <c r="B118" s="327" t="s">
        <v>304</v>
      </c>
      <c r="C118" s="313">
        <v>5</v>
      </c>
      <c r="D118" s="313">
        <v>0</v>
      </c>
      <c r="E118" s="313"/>
      <c r="F118" s="320" t="s">
        <v>14</v>
      </c>
      <c r="G118" s="318" t="s">
        <v>532</v>
      </c>
      <c r="H118" s="315">
        <f t="shared" si="2"/>
        <v>0</v>
      </c>
      <c r="I118" s="315">
        <f>SUM(I119)</f>
        <v>0</v>
      </c>
      <c r="J118" s="315">
        <f>SUM(J119)</f>
        <v>0</v>
      </c>
    </row>
    <row r="119" spans="1:10" ht="384" customHeight="1" hidden="1">
      <c r="A119" s="317">
        <v>2251</v>
      </c>
      <c r="B119" s="311" t="s">
        <v>304</v>
      </c>
      <c r="C119" s="312">
        <v>5</v>
      </c>
      <c r="D119" s="312">
        <v>1</v>
      </c>
      <c r="E119" s="312"/>
      <c r="F119" s="320" t="s">
        <v>531</v>
      </c>
      <c r="G119" s="332" t="s">
        <v>533</v>
      </c>
      <c r="H119" s="315">
        <f t="shared" si="2"/>
        <v>0</v>
      </c>
      <c r="I119" s="315">
        <f>SUM(I121:I122)</f>
        <v>0</v>
      </c>
      <c r="J119" s="315">
        <f>SUM(J121:J122)</f>
        <v>0</v>
      </c>
    </row>
    <row r="120" spans="1:10" ht="36" customHeight="1" hidden="1">
      <c r="A120" s="317"/>
      <c r="B120" s="311"/>
      <c r="C120" s="312"/>
      <c r="D120" s="312"/>
      <c r="E120" s="312"/>
      <c r="F120" s="320" t="s">
        <v>1000</v>
      </c>
      <c r="G120" s="321"/>
      <c r="H120" s="315">
        <f t="shared" si="2"/>
        <v>0</v>
      </c>
      <c r="I120" s="315"/>
      <c r="J120" s="315"/>
    </row>
    <row r="121" spans="1:10" ht="15" customHeight="1" hidden="1">
      <c r="A121" s="317"/>
      <c r="B121" s="311"/>
      <c r="C121" s="312"/>
      <c r="D121" s="312"/>
      <c r="E121" s="312"/>
      <c r="F121" s="320" t="s">
        <v>1006</v>
      </c>
      <c r="G121" s="321"/>
      <c r="H121" s="315">
        <f t="shared" si="2"/>
        <v>0</v>
      </c>
      <c r="I121" s="315"/>
      <c r="J121" s="315"/>
    </row>
    <row r="122" spans="1:10" ht="15" customHeight="1" hidden="1">
      <c r="A122" s="317"/>
      <c r="B122" s="311"/>
      <c r="C122" s="312"/>
      <c r="D122" s="312"/>
      <c r="E122" s="312"/>
      <c r="F122" s="320" t="s">
        <v>1006</v>
      </c>
      <c r="G122" s="321"/>
      <c r="H122" s="315">
        <f t="shared" si="2"/>
        <v>0</v>
      </c>
      <c r="I122" s="315"/>
      <c r="J122" s="315"/>
    </row>
    <row r="123" spans="1:10" s="316" customFormat="1" ht="23.25" customHeight="1" hidden="1">
      <c r="A123" s="310">
        <v>2300</v>
      </c>
      <c r="B123" s="327" t="s">
        <v>305</v>
      </c>
      <c r="C123" s="313">
        <v>0</v>
      </c>
      <c r="D123" s="313">
        <v>0</v>
      </c>
      <c r="E123" s="313"/>
      <c r="F123" s="320" t="s">
        <v>1010</v>
      </c>
      <c r="G123" s="333" t="s">
        <v>534</v>
      </c>
      <c r="H123" s="315">
        <f t="shared" si="2"/>
        <v>0</v>
      </c>
      <c r="I123" s="315">
        <f>SUM(I124,I137,I142,I151,I156,I161,I166)</f>
        <v>0</v>
      </c>
      <c r="J123" s="315">
        <f>SUM(J124,J137,J142,J151,J156,J161,J166)</f>
        <v>0</v>
      </c>
    </row>
    <row r="124" spans="1:10" ht="180" customHeight="1" hidden="1">
      <c r="A124" s="317">
        <v>2310</v>
      </c>
      <c r="B124" s="327" t="s">
        <v>305</v>
      </c>
      <c r="C124" s="313">
        <v>1</v>
      </c>
      <c r="D124" s="313">
        <v>0</v>
      </c>
      <c r="E124" s="313"/>
      <c r="F124" s="320" t="s">
        <v>15</v>
      </c>
      <c r="G124" s="318" t="s">
        <v>536</v>
      </c>
      <c r="H124" s="315">
        <f t="shared" si="2"/>
        <v>0</v>
      </c>
      <c r="I124" s="315">
        <f>SUM(I125+I129+I133)</f>
        <v>0</v>
      </c>
      <c r="J124" s="315">
        <f>SUM(J125+J129+J133)</f>
        <v>0</v>
      </c>
    </row>
    <row r="125" spans="1:10" ht="180" customHeight="1" hidden="1">
      <c r="A125" s="317">
        <v>2311</v>
      </c>
      <c r="B125" s="311" t="s">
        <v>305</v>
      </c>
      <c r="C125" s="312">
        <v>1</v>
      </c>
      <c r="D125" s="312">
        <v>1</v>
      </c>
      <c r="E125" s="312"/>
      <c r="F125" s="320" t="s">
        <v>535</v>
      </c>
      <c r="G125" s="332" t="s">
        <v>537</v>
      </c>
      <c r="H125" s="315">
        <f t="shared" si="2"/>
        <v>0</v>
      </c>
      <c r="I125" s="315">
        <f>SUM(I127:I128)</f>
        <v>0</v>
      </c>
      <c r="J125" s="315">
        <f>SUM(J127:J128)</f>
        <v>0</v>
      </c>
    </row>
    <row r="126" spans="1:10" ht="36" customHeight="1" hidden="1">
      <c r="A126" s="317"/>
      <c r="B126" s="311"/>
      <c r="C126" s="312"/>
      <c r="D126" s="312"/>
      <c r="E126" s="312"/>
      <c r="F126" s="320" t="s">
        <v>1000</v>
      </c>
      <c r="G126" s="321"/>
      <c r="H126" s="315">
        <f t="shared" si="2"/>
        <v>0</v>
      </c>
      <c r="I126" s="315"/>
      <c r="J126" s="315"/>
    </row>
    <row r="127" spans="1:10" ht="15" customHeight="1" hidden="1">
      <c r="A127" s="317"/>
      <c r="B127" s="311"/>
      <c r="C127" s="312"/>
      <c r="D127" s="312"/>
      <c r="E127" s="312"/>
      <c r="F127" s="320" t="s">
        <v>1006</v>
      </c>
      <c r="G127" s="321"/>
      <c r="H127" s="315">
        <f t="shared" si="2"/>
        <v>0</v>
      </c>
      <c r="I127" s="315"/>
      <c r="J127" s="315"/>
    </row>
    <row r="128" spans="1:10" ht="15" customHeight="1" hidden="1">
      <c r="A128" s="317"/>
      <c r="B128" s="311"/>
      <c r="C128" s="312"/>
      <c r="D128" s="312"/>
      <c r="E128" s="312"/>
      <c r="F128" s="320" t="s">
        <v>1006</v>
      </c>
      <c r="G128" s="321"/>
      <c r="H128" s="315">
        <f t="shared" si="2"/>
        <v>0</v>
      </c>
      <c r="I128" s="315"/>
      <c r="J128" s="315"/>
    </row>
    <row r="129" spans="1:10" ht="15" customHeight="1" hidden="1">
      <c r="A129" s="317">
        <v>2312</v>
      </c>
      <c r="B129" s="311" t="s">
        <v>305</v>
      </c>
      <c r="C129" s="312">
        <v>1</v>
      </c>
      <c r="D129" s="312">
        <v>2</v>
      </c>
      <c r="E129" s="312"/>
      <c r="F129" s="320" t="s">
        <v>99</v>
      </c>
      <c r="G129" s="332"/>
      <c r="H129" s="315">
        <f t="shared" si="2"/>
        <v>0</v>
      </c>
      <c r="I129" s="315">
        <f>SUM(I131:I132)</f>
        <v>0</v>
      </c>
      <c r="J129" s="315">
        <f>SUM(J131:J132)</f>
        <v>0</v>
      </c>
    </row>
    <row r="130" spans="1:10" ht="36" customHeight="1" hidden="1">
      <c r="A130" s="317"/>
      <c r="B130" s="311"/>
      <c r="C130" s="312"/>
      <c r="D130" s="312"/>
      <c r="E130" s="312"/>
      <c r="F130" s="320" t="s">
        <v>1000</v>
      </c>
      <c r="G130" s="321"/>
      <c r="H130" s="315">
        <f t="shared" si="2"/>
        <v>0</v>
      </c>
      <c r="I130" s="315"/>
      <c r="J130" s="315"/>
    </row>
    <row r="131" spans="1:10" ht="15" customHeight="1" hidden="1">
      <c r="A131" s="317"/>
      <c r="B131" s="311"/>
      <c r="C131" s="312"/>
      <c r="D131" s="312"/>
      <c r="E131" s="312"/>
      <c r="F131" s="320" t="s">
        <v>1006</v>
      </c>
      <c r="G131" s="321"/>
      <c r="H131" s="315">
        <f t="shared" si="2"/>
        <v>0</v>
      </c>
      <c r="I131" s="315"/>
      <c r="J131" s="315"/>
    </row>
    <row r="132" spans="1:10" ht="15" customHeight="1" hidden="1">
      <c r="A132" s="317"/>
      <c r="B132" s="311"/>
      <c r="C132" s="312"/>
      <c r="D132" s="312"/>
      <c r="E132" s="312"/>
      <c r="F132" s="320" t="s">
        <v>1006</v>
      </c>
      <c r="G132" s="321"/>
      <c r="H132" s="315">
        <f t="shared" si="2"/>
        <v>0</v>
      </c>
      <c r="I132" s="315"/>
      <c r="J132" s="315"/>
    </row>
    <row r="133" spans="1:10" ht="15" customHeight="1" hidden="1">
      <c r="A133" s="317">
        <v>2313</v>
      </c>
      <c r="B133" s="311" t="s">
        <v>305</v>
      </c>
      <c r="C133" s="312">
        <v>1</v>
      </c>
      <c r="D133" s="312">
        <v>3</v>
      </c>
      <c r="E133" s="312"/>
      <c r="F133" s="320" t="s">
        <v>100</v>
      </c>
      <c r="G133" s="332"/>
      <c r="H133" s="315">
        <f t="shared" si="2"/>
        <v>0</v>
      </c>
      <c r="I133" s="315">
        <f>SUM(I135:I136)</f>
        <v>0</v>
      </c>
      <c r="J133" s="315">
        <f>SUM(J135:J136)</f>
        <v>0</v>
      </c>
    </row>
    <row r="134" spans="1:10" ht="36" customHeight="1" hidden="1">
      <c r="A134" s="317"/>
      <c r="B134" s="311"/>
      <c r="C134" s="312"/>
      <c r="D134" s="312"/>
      <c r="E134" s="312"/>
      <c r="F134" s="320" t="s">
        <v>1000</v>
      </c>
      <c r="G134" s="321"/>
      <c r="H134" s="315">
        <f t="shared" si="2"/>
        <v>0</v>
      </c>
      <c r="I134" s="315"/>
      <c r="J134" s="315"/>
    </row>
    <row r="135" spans="1:10" ht="15" customHeight="1" hidden="1">
      <c r="A135" s="317"/>
      <c r="B135" s="311"/>
      <c r="C135" s="312"/>
      <c r="D135" s="312"/>
      <c r="E135" s="312"/>
      <c r="F135" s="320" t="s">
        <v>1006</v>
      </c>
      <c r="G135" s="321"/>
      <c r="H135" s="315">
        <f t="shared" si="2"/>
        <v>0</v>
      </c>
      <c r="I135" s="315"/>
      <c r="J135" s="315"/>
    </row>
    <row r="136" spans="1:10" ht="15" customHeight="1" hidden="1">
      <c r="A136" s="317"/>
      <c r="B136" s="311"/>
      <c r="C136" s="312"/>
      <c r="D136" s="312"/>
      <c r="E136" s="312"/>
      <c r="F136" s="320" t="s">
        <v>1006</v>
      </c>
      <c r="G136" s="321"/>
      <c r="H136" s="315">
        <f t="shared" si="2"/>
        <v>0</v>
      </c>
      <c r="I136" s="315"/>
      <c r="J136" s="315"/>
    </row>
    <row r="137" spans="1:10" ht="288" customHeight="1" hidden="1">
      <c r="A137" s="317">
        <v>2320</v>
      </c>
      <c r="B137" s="327" t="s">
        <v>305</v>
      </c>
      <c r="C137" s="313">
        <v>2</v>
      </c>
      <c r="D137" s="313">
        <v>0</v>
      </c>
      <c r="E137" s="313"/>
      <c r="F137" s="320" t="s">
        <v>16</v>
      </c>
      <c r="G137" s="318" t="s">
        <v>538</v>
      </c>
      <c r="H137" s="315">
        <f t="shared" si="2"/>
        <v>0</v>
      </c>
      <c r="I137" s="315">
        <f>SUM(I138)</f>
        <v>0</v>
      </c>
      <c r="J137" s="315">
        <f>SUM(J138)</f>
        <v>0</v>
      </c>
    </row>
    <row r="138" spans="1:10" ht="288" customHeight="1" hidden="1">
      <c r="A138" s="317">
        <v>2321</v>
      </c>
      <c r="B138" s="311" t="s">
        <v>305</v>
      </c>
      <c r="C138" s="312">
        <v>2</v>
      </c>
      <c r="D138" s="312">
        <v>1</v>
      </c>
      <c r="E138" s="312"/>
      <c r="F138" s="320" t="s">
        <v>101</v>
      </c>
      <c r="G138" s="332" t="s">
        <v>539</v>
      </c>
      <c r="H138" s="315">
        <f t="shared" si="2"/>
        <v>0</v>
      </c>
      <c r="I138" s="315">
        <f>SUM(I140:I141)</f>
        <v>0</v>
      </c>
      <c r="J138" s="315">
        <f>SUM(J140:J141)</f>
        <v>0</v>
      </c>
    </row>
    <row r="139" spans="1:10" ht="36" customHeight="1" hidden="1">
      <c r="A139" s="317"/>
      <c r="B139" s="311"/>
      <c r="C139" s="312"/>
      <c r="D139" s="312"/>
      <c r="E139" s="312"/>
      <c r="F139" s="320" t="s">
        <v>1000</v>
      </c>
      <c r="G139" s="321"/>
      <c r="H139" s="315">
        <f t="shared" si="2"/>
        <v>0</v>
      </c>
      <c r="I139" s="315"/>
      <c r="J139" s="315"/>
    </row>
    <row r="140" spans="1:10" ht="15" customHeight="1" hidden="1">
      <c r="A140" s="317"/>
      <c r="B140" s="311"/>
      <c r="C140" s="312"/>
      <c r="D140" s="312"/>
      <c r="E140" s="312"/>
      <c r="F140" s="320" t="s">
        <v>1006</v>
      </c>
      <c r="G140" s="321"/>
      <c r="H140" s="315">
        <f t="shared" si="2"/>
        <v>0</v>
      </c>
      <c r="I140" s="315"/>
      <c r="J140" s="315"/>
    </row>
    <row r="141" spans="1:10" ht="15" customHeight="1" hidden="1">
      <c r="A141" s="317"/>
      <c r="B141" s="311"/>
      <c r="C141" s="312"/>
      <c r="D141" s="312"/>
      <c r="E141" s="312"/>
      <c r="F141" s="320" t="s">
        <v>1006</v>
      </c>
      <c r="G141" s="321"/>
      <c r="H141" s="315">
        <f t="shared" si="2"/>
        <v>0</v>
      </c>
      <c r="I141" s="315"/>
      <c r="J141" s="315"/>
    </row>
    <row r="142" spans="1:10" ht="120" customHeight="1" hidden="1">
      <c r="A142" s="317">
        <v>2330</v>
      </c>
      <c r="B142" s="327" t="s">
        <v>305</v>
      </c>
      <c r="C142" s="313">
        <v>3</v>
      </c>
      <c r="D142" s="313">
        <v>0</v>
      </c>
      <c r="E142" s="313"/>
      <c r="F142" s="320" t="s">
        <v>17</v>
      </c>
      <c r="G142" s="318" t="s">
        <v>540</v>
      </c>
      <c r="H142" s="315">
        <f t="shared" si="2"/>
        <v>0</v>
      </c>
      <c r="I142" s="315">
        <f>SUM(I143+I147)</f>
        <v>0</v>
      </c>
      <c r="J142" s="315">
        <f>SUM(J143)</f>
        <v>0</v>
      </c>
    </row>
    <row r="143" spans="1:10" ht="120" customHeight="1" hidden="1">
      <c r="A143" s="317">
        <v>2331</v>
      </c>
      <c r="B143" s="311" t="s">
        <v>305</v>
      </c>
      <c r="C143" s="312">
        <v>3</v>
      </c>
      <c r="D143" s="312">
        <v>1</v>
      </c>
      <c r="E143" s="312"/>
      <c r="F143" s="320" t="s">
        <v>541</v>
      </c>
      <c r="G143" s="332" t="s">
        <v>542</v>
      </c>
      <c r="H143" s="315">
        <f t="shared" si="2"/>
        <v>0</v>
      </c>
      <c r="I143" s="315">
        <f>SUM(I145:I146)</f>
        <v>0</v>
      </c>
      <c r="J143" s="315">
        <f>SUM(J145:J146)</f>
        <v>0</v>
      </c>
    </row>
    <row r="144" spans="1:10" ht="36" customHeight="1" hidden="1">
      <c r="A144" s="317"/>
      <c r="B144" s="311"/>
      <c r="C144" s="312"/>
      <c r="D144" s="312"/>
      <c r="E144" s="312"/>
      <c r="F144" s="320" t="s">
        <v>1000</v>
      </c>
      <c r="G144" s="321"/>
      <c r="H144" s="315">
        <f t="shared" si="2"/>
        <v>0</v>
      </c>
      <c r="I144" s="315"/>
      <c r="J144" s="315"/>
    </row>
    <row r="145" spans="1:10" ht="15" customHeight="1" hidden="1">
      <c r="A145" s="317"/>
      <c r="B145" s="311"/>
      <c r="C145" s="312"/>
      <c r="D145" s="312"/>
      <c r="E145" s="312"/>
      <c r="F145" s="320" t="s">
        <v>1006</v>
      </c>
      <c r="G145" s="321"/>
      <c r="H145" s="315">
        <f t="shared" si="2"/>
        <v>0</v>
      </c>
      <c r="I145" s="315"/>
      <c r="J145" s="315"/>
    </row>
    <row r="146" spans="1:10" ht="15" customHeight="1" hidden="1">
      <c r="A146" s="317"/>
      <c r="B146" s="311"/>
      <c r="C146" s="312"/>
      <c r="D146" s="312"/>
      <c r="E146" s="312"/>
      <c r="F146" s="320" t="s">
        <v>1006</v>
      </c>
      <c r="G146" s="321"/>
      <c r="H146" s="315">
        <f t="shared" si="2"/>
        <v>0</v>
      </c>
      <c r="I146" s="315"/>
      <c r="J146" s="315"/>
    </row>
    <row r="147" spans="1:10" ht="15" customHeight="1" hidden="1">
      <c r="A147" s="317">
        <v>2332</v>
      </c>
      <c r="B147" s="311" t="s">
        <v>305</v>
      </c>
      <c r="C147" s="312">
        <v>3</v>
      </c>
      <c r="D147" s="312">
        <v>2</v>
      </c>
      <c r="E147" s="312"/>
      <c r="F147" s="320" t="s">
        <v>102</v>
      </c>
      <c r="G147" s="332"/>
      <c r="H147" s="315">
        <f t="shared" si="2"/>
        <v>0</v>
      </c>
      <c r="I147" s="315">
        <f>SUM(I149:I150)</f>
        <v>0</v>
      </c>
      <c r="J147" s="315">
        <f>SUM(J149:J150)</f>
        <v>0</v>
      </c>
    </row>
    <row r="148" spans="1:10" ht="36" customHeight="1" hidden="1">
      <c r="A148" s="317"/>
      <c r="B148" s="311"/>
      <c r="C148" s="312"/>
      <c r="D148" s="312"/>
      <c r="E148" s="312"/>
      <c r="F148" s="320" t="s">
        <v>1000</v>
      </c>
      <c r="G148" s="321"/>
      <c r="H148" s="315">
        <f t="shared" si="2"/>
        <v>0</v>
      </c>
      <c r="I148" s="315"/>
      <c r="J148" s="315"/>
    </row>
    <row r="149" spans="1:10" ht="15" customHeight="1" hidden="1">
      <c r="A149" s="317"/>
      <c r="B149" s="311"/>
      <c r="C149" s="312"/>
      <c r="D149" s="312"/>
      <c r="E149" s="312"/>
      <c r="F149" s="320" t="s">
        <v>1006</v>
      </c>
      <c r="G149" s="321"/>
      <c r="H149" s="315">
        <f t="shared" si="2"/>
        <v>0</v>
      </c>
      <c r="I149" s="315"/>
      <c r="J149" s="315"/>
    </row>
    <row r="150" spans="1:10" ht="15" customHeight="1" hidden="1">
      <c r="A150" s="317"/>
      <c r="B150" s="311"/>
      <c r="C150" s="312"/>
      <c r="D150" s="312"/>
      <c r="E150" s="312"/>
      <c r="F150" s="320" t="s">
        <v>1006</v>
      </c>
      <c r="G150" s="321"/>
      <c r="H150" s="315">
        <f t="shared" si="2"/>
        <v>0</v>
      </c>
      <c r="I150" s="315"/>
      <c r="J150" s="315"/>
    </row>
    <row r="151" spans="1:10" ht="15" customHeight="1" hidden="1">
      <c r="A151" s="317">
        <v>2340</v>
      </c>
      <c r="B151" s="327" t="s">
        <v>305</v>
      </c>
      <c r="C151" s="313">
        <v>4</v>
      </c>
      <c r="D151" s="313">
        <v>0</v>
      </c>
      <c r="E151" s="313"/>
      <c r="F151" s="320" t="s">
        <v>18</v>
      </c>
      <c r="G151" s="332"/>
      <c r="H151" s="315">
        <f t="shared" si="2"/>
        <v>0</v>
      </c>
      <c r="I151" s="315">
        <f>SUM(I152)</f>
        <v>0</v>
      </c>
      <c r="J151" s="315">
        <f>SUM(J152)</f>
        <v>0</v>
      </c>
    </row>
    <row r="152" spans="1:10" ht="15" customHeight="1" hidden="1">
      <c r="A152" s="317">
        <v>2341</v>
      </c>
      <c r="B152" s="311" t="s">
        <v>305</v>
      </c>
      <c r="C152" s="312">
        <v>4</v>
      </c>
      <c r="D152" s="312">
        <v>1</v>
      </c>
      <c r="E152" s="312"/>
      <c r="F152" s="320" t="s">
        <v>103</v>
      </c>
      <c r="G152" s="332"/>
      <c r="H152" s="315">
        <f t="shared" si="2"/>
        <v>0</v>
      </c>
      <c r="I152" s="315">
        <f>SUM(I154:I155)</f>
        <v>0</v>
      </c>
      <c r="J152" s="315">
        <f>SUM(J154:J155)</f>
        <v>0</v>
      </c>
    </row>
    <row r="153" spans="1:10" ht="36" customHeight="1" hidden="1">
      <c r="A153" s="317"/>
      <c r="B153" s="311"/>
      <c r="C153" s="312"/>
      <c r="D153" s="312"/>
      <c r="E153" s="312"/>
      <c r="F153" s="320" t="s">
        <v>1000</v>
      </c>
      <c r="G153" s="321"/>
      <c r="H153" s="315">
        <f t="shared" si="2"/>
        <v>0</v>
      </c>
      <c r="I153" s="315"/>
      <c r="J153" s="315"/>
    </row>
    <row r="154" spans="1:10" ht="15" customHeight="1" hidden="1">
      <c r="A154" s="317"/>
      <c r="B154" s="311"/>
      <c r="C154" s="312"/>
      <c r="D154" s="312"/>
      <c r="E154" s="312"/>
      <c r="F154" s="320" t="s">
        <v>1006</v>
      </c>
      <c r="G154" s="321"/>
      <c r="H154" s="315">
        <f t="shared" si="2"/>
        <v>0</v>
      </c>
      <c r="I154" s="315"/>
      <c r="J154" s="315"/>
    </row>
    <row r="155" spans="1:10" ht="15" customHeight="1" hidden="1">
      <c r="A155" s="317"/>
      <c r="B155" s="311"/>
      <c r="C155" s="312"/>
      <c r="D155" s="312"/>
      <c r="E155" s="312"/>
      <c r="F155" s="320" t="s">
        <v>1006</v>
      </c>
      <c r="G155" s="321"/>
      <c r="H155" s="315">
        <f aca="true" t="shared" si="3" ref="H155:H248">SUM(I155:J155)</f>
        <v>0</v>
      </c>
      <c r="I155" s="315"/>
      <c r="J155" s="315"/>
    </row>
    <row r="156" spans="1:10" ht="84" customHeight="1" hidden="1">
      <c r="A156" s="317">
        <v>2350</v>
      </c>
      <c r="B156" s="327" t="s">
        <v>305</v>
      </c>
      <c r="C156" s="313">
        <v>5</v>
      </c>
      <c r="D156" s="313">
        <v>0</v>
      </c>
      <c r="E156" s="313"/>
      <c r="F156" s="320" t="s">
        <v>19</v>
      </c>
      <c r="G156" s="318" t="s">
        <v>543</v>
      </c>
      <c r="H156" s="315">
        <f t="shared" si="3"/>
        <v>0</v>
      </c>
      <c r="I156" s="315">
        <f>SUM(I157)</f>
        <v>0</v>
      </c>
      <c r="J156" s="315">
        <f>SUM(J157)</f>
        <v>0</v>
      </c>
    </row>
    <row r="157" spans="1:10" ht="84" customHeight="1" hidden="1">
      <c r="A157" s="317">
        <v>2351</v>
      </c>
      <c r="B157" s="311" t="s">
        <v>305</v>
      </c>
      <c r="C157" s="312">
        <v>5</v>
      </c>
      <c r="D157" s="312">
        <v>1</v>
      </c>
      <c r="E157" s="312"/>
      <c r="F157" s="320" t="s">
        <v>544</v>
      </c>
      <c r="G157" s="332" t="s">
        <v>543</v>
      </c>
      <c r="H157" s="315">
        <f t="shared" si="3"/>
        <v>0</v>
      </c>
      <c r="I157" s="315">
        <f>SUM(I159:I160)</f>
        <v>0</v>
      </c>
      <c r="J157" s="315">
        <f>SUM(J159:J160)</f>
        <v>0</v>
      </c>
    </row>
    <row r="158" spans="1:10" ht="36" customHeight="1" hidden="1">
      <c r="A158" s="317"/>
      <c r="B158" s="311"/>
      <c r="C158" s="312"/>
      <c r="D158" s="312"/>
      <c r="E158" s="312"/>
      <c r="F158" s="320" t="s">
        <v>1000</v>
      </c>
      <c r="G158" s="321"/>
      <c r="H158" s="315">
        <f t="shared" si="3"/>
        <v>0</v>
      </c>
      <c r="I158" s="315"/>
      <c r="J158" s="315"/>
    </row>
    <row r="159" spans="1:10" ht="15" customHeight="1" hidden="1">
      <c r="A159" s="317"/>
      <c r="B159" s="311"/>
      <c r="C159" s="312"/>
      <c r="D159" s="312"/>
      <c r="E159" s="312"/>
      <c r="F159" s="320" t="s">
        <v>1006</v>
      </c>
      <c r="G159" s="321"/>
      <c r="H159" s="315">
        <f t="shared" si="3"/>
        <v>0</v>
      </c>
      <c r="I159" s="315"/>
      <c r="J159" s="315"/>
    </row>
    <row r="160" spans="1:10" ht="15" customHeight="1" hidden="1">
      <c r="A160" s="317"/>
      <c r="B160" s="311"/>
      <c r="C160" s="312"/>
      <c r="D160" s="312"/>
      <c r="E160" s="312"/>
      <c r="F160" s="320" t="s">
        <v>1006</v>
      </c>
      <c r="G160" s="321"/>
      <c r="H160" s="315">
        <f t="shared" si="3"/>
        <v>0</v>
      </c>
      <c r="I160" s="315"/>
      <c r="J160" s="315"/>
    </row>
    <row r="161" spans="1:10" ht="324" customHeight="1" hidden="1">
      <c r="A161" s="317">
        <v>2360</v>
      </c>
      <c r="B161" s="327" t="s">
        <v>305</v>
      </c>
      <c r="C161" s="313">
        <v>6</v>
      </c>
      <c r="D161" s="313">
        <v>0</v>
      </c>
      <c r="E161" s="313"/>
      <c r="F161" s="320" t="s">
        <v>22</v>
      </c>
      <c r="G161" s="318" t="s">
        <v>545</v>
      </c>
      <c r="H161" s="315">
        <f t="shared" si="3"/>
        <v>0</v>
      </c>
      <c r="I161" s="315">
        <f>SUM(I162)</f>
        <v>0</v>
      </c>
      <c r="J161" s="315">
        <f>SUM(J162)</f>
        <v>0</v>
      </c>
    </row>
    <row r="162" spans="1:10" ht="25.5" customHeight="1" hidden="1">
      <c r="A162" s="317">
        <v>2361</v>
      </c>
      <c r="B162" s="311" t="s">
        <v>305</v>
      </c>
      <c r="C162" s="312">
        <v>6</v>
      </c>
      <c r="D162" s="312">
        <v>1</v>
      </c>
      <c r="E162" s="312"/>
      <c r="F162" s="320" t="s">
        <v>219</v>
      </c>
      <c r="G162" s="332" t="s">
        <v>546</v>
      </c>
      <c r="H162" s="315">
        <f t="shared" si="3"/>
        <v>0</v>
      </c>
      <c r="I162" s="315">
        <f>SUM(I164:I165)</f>
        <v>0</v>
      </c>
      <c r="J162" s="315">
        <f>SUM(J164:J165)</f>
        <v>0</v>
      </c>
    </row>
    <row r="163" spans="1:10" ht="36" customHeight="1" hidden="1">
      <c r="A163" s="317"/>
      <c r="B163" s="311"/>
      <c r="C163" s="312"/>
      <c r="D163" s="312"/>
      <c r="E163" s="312"/>
      <c r="F163" s="320" t="s">
        <v>1000</v>
      </c>
      <c r="G163" s="321"/>
      <c r="H163" s="315">
        <f t="shared" si="3"/>
        <v>0</v>
      </c>
      <c r="I163" s="315"/>
      <c r="J163" s="315"/>
    </row>
    <row r="164" spans="1:10" ht="15" customHeight="1" hidden="1">
      <c r="A164" s="317"/>
      <c r="B164" s="311"/>
      <c r="C164" s="312"/>
      <c r="D164" s="312"/>
      <c r="E164" s="312"/>
      <c r="F164" s="320" t="s">
        <v>1006</v>
      </c>
      <c r="G164" s="321"/>
      <c r="H164" s="315">
        <f t="shared" si="3"/>
        <v>0</v>
      </c>
      <c r="I164" s="315"/>
      <c r="J164" s="315"/>
    </row>
    <row r="165" spans="1:10" ht="15" customHeight="1" hidden="1">
      <c r="A165" s="317"/>
      <c r="B165" s="311"/>
      <c r="C165" s="312"/>
      <c r="D165" s="312"/>
      <c r="E165" s="312"/>
      <c r="F165" s="320" t="s">
        <v>1006</v>
      </c>
      <c r="G165" s="321"/>
      <c r="H165" s="315">
        <f t="shared" si="3"/>
        <v>0</v>
      </c>
      <c r="I165" s="315"/>
      <c r="J165" s="315"/>
    </row>
    <row r="166" spans="1:10" ht="25.5" customHeight="1" hidden="1">
      <c r="A166" s="317">
        <v>2370</v>
      </c>
      <c r="B166" s="327" t="s">
        <v>305</v>
      </c>
      <c r="C166" s="313">
        <v>7</v>
      </c>
      <c r="D166" s="313">
        <v>0</v>
      </c>
      <c r="E166" s="313"/>
      <c r="F166" s="320" t="s">
        <v>1011</v>
      </c>
      <c r="G166" s="318" t="s">
        <v>547</v>
      </c>
      <c r="H166" s="315">
        <f t="shared" si="3"/>
        <v>0</v>
      </c>
      <c r="I166" s="315">
        <f>SUM(I167)</f>
        <v>0</v>
      </c>
      <c r="J166" s="315">
        <f>SUM(J167)</f>
        <v>0</v>
      </c>
    </row>
    <row r="167" spans="1:10" ht="409.5" customHeight="1" hidden="1">
      <c r="A167" s="317">
        <v>2371</v>
      </c>
      <c r="B167" s="311" t="s">
        <v>305</v>
      </c>
      <c r="C167" s="312">
        <v>7</v>
      </c>
      <c r="D167" s="312">
        <v>1</v>
      </c>
      <c r="E167" s="312"/>
      <c r="F167" s="320" t="s">
        <v>220</v>
      </c>
      <c r="G167" s="332" t="s">
        <v>548</v>
      </c>
      <c r="H167" s="315">
        <f t="shared" si="3"/>
        <v>0</v>
      </c>
      <c r="I167" s="315">
        <f>SUM(I169:I170)</f>
        <v>0</v>
      </c>
      <c r="J167" s="315">
        <f>SUM(J169:J170)</f>
        <v>0</v>
      </c>
    </row>
    <row r="168" spans="1:10" ht="20.25" customHeight="1" hidden="1">
      <c r="A168" s="317"/>
      <c r="B168" s="311"/>
      <c r="C168" s="312"/>
      <c r="D168" s="312"/>
      <c r="E168" s="312"/>
      <c r="F168" s="320" t="s">
        <v>1000</v>
      </c>
      <c r="G168" s="321"/>
      <c r="H168" s="315">
        <f t="shared" si="3"/>
        <v>0</v>
      </c>
      <c r="I168" s="315"/>
      <c r="J168" s="315"/>
    </row>
    <row r="169" spans="1:10" ht="1.5" customHeight="1" hidden="1">
      <c r="A169" s="317"/>
      <c r="B169" s="311"/>
      <c r="C169" s="312"/>
      <c r="D169" s="312"/>
      <c r="E169" s="312"/>
      <c r="F169" s="320" t="s">
        <v>1006</v>
      </c>
      <c r="G169" s="321"/>
      <c r="H169" s="315">
        <f t="shared" si="3"/>
        <v>0</v>
      </c>
      <c r="I169" s="315"/>
      <c r="J169" s="315"/>
    </row>
    <row r="170" spans="1:10" ht="20.25" customHeight="1" hidden="1">
      <c r="A170" s="317"/>
      <c r="B170" s="311"/>
      <c r="C170" s="312"/>
      <c r="D170" s="312"/>
      <c r="E170" s="312"/>
      <c r="F170" s="320" t="s">
        <v>1006</v>
      </c>
      <c r="G170" s="321"/>
      <c r="H170" s="315">
        <f t="shared" si="3"/>
        <v>0</v>
      </c>
      <c r="I170" s="315"/>
      <c r="J170" s="315"/>
    </row>
    <row r="171" spans="1:10" ht="39" customHeight="1">
      <c r="A171" s="298">
        <v>2150</v>
      </c>
      <c r="B171" s="303" t="s">
        <v>303</v>
      </c>
      <c r="C171" s="303">
        <v>5</v>
      </c>
      <c r="D171" s="303">
        <v>0</v>
      </c>
      <c r="E171" s="312"/>
      <c r="F171" s="320" t="s">
        <v>6</v>
      </c>
      <c r="G171" s="321"/>
      <c r="H171" s="308">
        <f>SUM(I171:J171)</f>
        <v>0</v>
      </c>
      <c r="I171" s="308">
        <f>SUM(I172)</f>
        <v>0</v>
      </c>
      <c r="J171" s="308">
        <v>0</v>
      </c>
    </row>
    <row r="172" spans="1:10" ht="17.25" customHeight="1" hidden="1">
      <c r="A172" s="298"/>
      <c r="B172" s="303"/>
      <c r="C172" s="303"/>
      <c r="D172" s="303"/>
      <c r="E172" s="312"/>
      <c r="F172" s="320"/>
      <c r="G172" s="321"/>
      <c r="H172" s="308">
        <f>SUM(I172:J172)</f>
        <v>0</v>
      </c>
      <c r="I172" s="308">
        <v>0</v>
      </c>
      <c r="J172" s="308">
        <v>0</v>
      </c>
    </row>
    <row r="173" spans="1:10" ht="64.5" customHeight="1">
      <c r="A173" s="327"/>
      <c r="B173" s="311" t="s">
        <v>303</v>
      </c>
      <c r="C173" s="312">
        <v>6</v>
      </c>
      <c r="D173" s="312">
        <v>0</v>
      </c>
      <c r="E173" s="312"/>
      <c r="F173" s="335" t="s">
        <v>1012</v>
      </c>
      <c r="G173" s="321"/>
      <c r="H173" s="315">
        <f t="shared" si="3"/>
        <v>493000</v>
      </c>
      <c r="I173" s="315">
        <f>SUM(I174)</f>
        <v>37000</v>
      </c>
      <c r="J173" s="315">
        <f>J174</f>
        <v>456000</v>
      </c>
    </row>
    <row r="174" spans="1:10" ht="38.25" customHeight="1">
      <c r="A174" s="311"/>
      <c r="B174" s="311" t="s">
        <v>303</v>
      </c>
      <c r="C174" s="312">
        <v>6</v>
      </c>
      <c r="D174" s="312">
        <v>1</v>
      </c>
      <c r="E174" s="312"/>
      <c r="F174" s="320" t="s">
        <v>1013</v>
      </c>
      <c r="G174" s="321"/>
      <c r="H174" s="315">
        <f t="shared" si="3"/>
        <v>493000</v>
      </c>
      <c r="I174" s="315">
        <f>I178+I179+I180+I181+I182+I183</f>
        <v>37000</v>
      </c>
      <c r="J174" s="315">
        <f>J184+J185+J186</f>
        <v>456000</v>
      </c>
    </row>
    <row r="175" spans="1:10" ht="60" customHeight="1">
      <c r="A175" s="311"/>
      <c r="B175" s="312"/>
      <c r="C175" s="312"/>
      <c r="D175" s="312"/>
      <c r="E175" s="312"/>
      <c r="F175" s="320" t="s">
        <v>1000</v>
      </c>
      <c r="G175" s="321"/>
      <c r="H175" s="315">
        <f t="shared" si="3"/>
        <v>0</v>
      </c>
      <c r="I175" s="315">
        <v>0</v>
      </c>
      <c r="J175" s="315">
        <v>0</v>
      </c>
    </row>
    <row r="176" spans="1:10" ht="29.25" customHeight="1">
      <c r="A176" s="311"/>
      <c r="B176" s="312"/>
      <c r="C176" s="312"/>
      <c r="D176" s="312"/>
      <c r="E176" s="312">
        <v>4212</v>
      </c>
      <c r="F176" s="322" t="s">
        <v>1064</v>
      </c>
      <c r="G176" s="321"/>
      <c r="H176" s="315">
        <f t="shared" si="3"/>
        <v>0</v>
      </c>
      <c r="I176" s="315">
        <v>0</v>
      </c>
      <c r="J176" s="315">
        <v>0</v>
      </c>
    </row>
    <row r="177" spans="1:10" ht="21" customHeight="1">
      <c r="A177" s="311"/>
      <c r="B177" s="312"/>
      <c r="C177" s="312"/>
      <c r="D177" s="312"/>
      <c r="E177" s="312">
        <v>4213</v>
      </c>
      <c r="F177" s="320" t="s">
        <v>116</v>
      </c>
      <c r="G177" s="321"/>
      <c r="H177" s="315">
        <f t="shared" si="3"/>
        <v>0</v>
      </c>
      <c r="I177" s="315">
        <v>0</v>
      </c>
      <c r="J177" s="315">
        <v>0</v>
      </c>
    </row>
    <row r="178" spans="1:10" ht="22.5" customHeight="1">
      <c r="A178" s="317"/>
      <c r="B178" s="311"/>
      <c r="C178" s="312"/>
      <c r="D178" s="312"/>
      <c r="E178" s="310">
        <v>4115</v>
      </c>
      <c r="F178" s="322" t="s">
        <v>114</v>
      </c>
      <c r="G178" s="321"/>
      <c r="H178" s="315">
        <f t="shared" si="3"/>
        <v>1500</v>
      </c>
      <c r="I178" s="315">
        <v>1500</v>
      </c>
      <c r="J178" s="323">
        <v>0</v>
      </c>
    </row>
    <row r="179" spans="1:10" ht="22.5" customHeight="1">
      <c r="A179" s="317"/>
      <c r="B179" s="311"/>
      <c r="C179" s="312"/>
      <c r="D179" s="312"/>
      <c r="E179" s="324">
        <v>4221</v>
      </c>
      <c r="F179" s="322" t="s">
        <v>121</v>
      </c>
      <c r="G179" s="321"/>
      <c r="H179" s="315">
        <f t="shared" si="3"/>
        <v>1000</v>
      </c>
      <c r="I179" s="315">
        <v>1000</v>
      </c>
      <c r="J179" s="323"/>
    </row>
    <row r="180" spans="1:10" ht="36" customHeight="1">
      <c r="A180" s="311"/>
      <c r="B180" s="312"/>
      <c r="C180" s="312"/>
      <c r="D180" s="312"/>
      <c r="E180" s="312">
        <v>4239</v>
      </c>
      <c r="F180" s="320" t="s">
        <v>1003</v>
      </c>
      <c r="G180" s="321"/>
      <c r="H180" s="315">
        <f t="shared" si="3"/>
        <v>7000</v>
      </c>
      <c r="I180" s="315">
        <v>7000</v>
      </c>
      <c r="J180" s="315">
        <v>0</v>
      </c>
    </row>
    <row r="181" spans="1:10" ht="22.5" customHeight="1">
      <c r="A181" s="317"/>
      <c r="B181" s="311"/>
      <c r="C181" s="312"/>
      <c r="D181" s="312"/>
      <c r="E181" s="324">
        <v>4269</v>
      </c>
      <c r="F181" s="322" t="s">
        <v>1004</v>
      </c>
      <c r="G181" s="321"/>
      <c r="H181" s="315">
        <f t="shared" si="3"/>
        <v>3500</v>
      </c>
      <c r="I181" s="315">
        <v>3500</v>
      </c>
      <c r="J181" s="323">
        <v>0</v>
      </c>
    </row>
    <row r="182" spans="1:10" ht="40.5" customHeight="1">
      <c r="A182" s="317"/>
      <c r="B182" s="311"/>
      <c r="C182" s="312"/>
      <c r="D182" s="312"/>
      <c r="E182" s="312">
        <v>4637</v>
      </c>
      <c r="F182" s="336" t="s">
        <v>232</v>
      </c>
      <c r="G182" s="321"/>
      <c r="H182" s="315">
        <f t="shared" si="3"/>
        <v>2000</v>
      </c>
      <c r="I182" s="315">
        <v>2000</v>
      </c>
      <c r="J182" s="315">
        <v>0</v>
      </c>
    </row>
    <row r="183" spans="1:10" ht="24" customHeight="1">
      <c r="A183" s="317"/>
      <c r="B183" s="312"/>
      <c r="C183" s="312"/>
      <c r="D183" s="312"/>
      <c r="E183" s="312">
        <v>4823</v>
      </c>
      <c r="F183" s="320" t="s">
        <v>403</v>
      </c>
      <c r="G183" s="321"/>
      <c r="H183" s="315">
        <f t="shared" si="3"/>
        <v>22000</v>
      </c>
      <c r="I183" s="315">
        <v>22000</v>
      </c>
      <c r="J183" s="315">
        <v>0</v>
      </c>
    </row>
    <row r="184" spans="1:10" ht="41.25" customHeight="1">
      <c r="A184" s="317"/>
      <c r="B184" s="311"/>
      <c r="C184" s="312"/>
      <c r="D184" s="312"/>
      <c r="E184" s="324">
        <v>5113</v>
      </c>
      <c r="F184" s="320" t="s">
        <v>242</v>
      </c>
      <c r="G184" s="321"/>
      <c r="H184" s="308">
        <f>SUM(I184:J184)</f>
        <v>365000</v>
      </c>
      <c r="I184" s="308">
        <v>0</v>
      </c>
      <c r="J184" s="315">
        <v>365000</v>
      </c>
    </row>
    <row r="185" spans="1:10" ht="24" customHeight="1">
      <c r="A185" s="317"/>
      <c r="B185" s="312"/>
      <c r="C185" s="312"/>
      <c r="D185" s="312"/>
      <c r="E185" s="312">
        <v>5134</v>
      </c>
      <c r="F185" s="320" t="s">
        <v>236</v>
      </c>
      <c r="G185" s="321"/>
      <c r="H185" s="315">
        <f t="shared" si="3"/>
        <v>25000</v>
      </c>
      <c r="I185" s="315">
        <v>0</v>
      </c>
      <c r="J185" s="315">
        <v>25000</v>
      </c>
    </row>
    <row r="186" spans="1:10" ht="24" customHeight="1">
      <c r="A186" s="317"/>
      <c r="B186" s="312"/>
      <c r="C186" s="312"/>
      <c r="D186" s="312"/>
      <c r="E186" s="312">
        <v>5122</v>
      </c>
      <c r="F186" s="320" t="s">
        <v>238</v>
      </c>
      <c r="G186" s="321"/>
      <c r="H186" s="315">
        <f t="shared" si="3"/>
        <v>66000</v>
      </c>
      <c r="I186" s="315">
        <v>0</v>
      </c>
      <c r="J186" s="315">
        <v>66000</v>
      </c>
    </row>
    <row r="187" spans="1:10" ht="24.75" customHeight="1">
      <c r="A187" s="317">
        <v>2200</v>
      </c>
      <c r="B187" s="337" t="s">
        <v>304</v>
      </c>
      <c r="C187" s="312">
        <v>0</v>
      </c>
      <c r="D187" s="312">
        <v>0</v>
      </c>
      <c r="E187" s="312"/>
      <c r="F187" s="335" t="s">
        <v>1014</v>
      </c>
      <c r="G187" s="321"/>
      <c r="H187" s="315">
        <f t="shared" si="3"/>
        <v>0</v>
      </c>
      <c r="I187" s="315">
        <v>0</v>
      </c>
      <c r="J187" s="315">
        <v>0</v>
      </c>
    </row>
    <row r="188" spans="1:10" ht="38.25" customHeight="1">
      <c r="A188" s="317"/>
      <c r="B188" s="337" t="s">
        <v>304</v>
      </c>
      <c r="C188" s="312">
        <v>2</v>
      </c>
      <c r="D188" s="312">
        <v>0</v>
      </c>
      <c r="E188" s="312"/>
      <c r="F188" s="320" t="s">
        <v>11</v>
      </c>
      <c r="G188" s="321"/>
      <c r="H188" s="315">
        <f t="shared" si="3"/>
        <v>0</v>
      </c>
      <c r="I188" s="315">
        <v>0</v>
      </c>
      <c r="J188" s="315">
        <v>0</v>
      </c>
    </row>
    <row r="189" spans="1:10" ht="25.5" customHeight="1">
      <c r="A189" s="317"/>
      <c r="B189" s="337" t="s">
        <v>304</v>
      </c>
      <c r="C189" s="312">
        <v>2</v>
      </c>
      <c r="D189" s="312">
        <v>1</v>
      </c>
      <c r="E189" s="312">
        <v>4241</v>
      </c>
      <c r="F189" s="320" t="s">
        <v>132</v>
      </c>
      <c r="G189" s="321"/>
      <c r="H189" s="315">
        <f>SUM(I189:J189)</f>
        <v>0</v>
      </c>
      <c r="I189" s="315">
        <v>0</v>
      </c>
      <c r="J189" s="315">
        <v>0</v>
      </c>
    </row>
    <row r="190" spans="1:10" ht="24.75" customHeight="1">
      <c r="A190" s="317"/>
      <c r="B190" s="337" t="s">
        <v>304</v>
      </c>
      <c r="C190" s="312">
        <v>2</v>
      </c>
      <c r="D190" s="312">
        <v>1</v>
      </c>
      <c r="E190" s="312">
        <v>4269</v>
      </c>
      <c r="F190" s="320" t="s">
        <v>1004</v>
      </c>
      <c r="G190" s="321"/>
      <c r="H190" s="315">
        <f>SUM(I190)</f>
        <v>0</v>
      </c>
      <c r="I190" s="315">
        <v>0</v>
      </c>
      <c r="J190" s="315">
        <v>0</v>
      </c>
    </row>
    <row r="191" spans="1:10" ht="61.5" customHeight="1">
      <c r="A191" s="317">
        <v>2300</v>
      </c>
      <c r="B191" s="303" t="s">
        <v>305</v>
      </c>
      <c r="C191" s="303">
        <v>0</v>
      </c>
      <c r="D191" s="303">
        <v>0</v>
      </c>
      <c r="E191" s="312"/>
      <c r="F191" s="335" t="s">
        <v>1015</v>
      </c>
      <c r="G191" s="321"/>
      <c r="H191" s="315">
        <f>SUM(I191)</f>
        <v>11000</v>
      </c>
      <c r="I191" s="315">
        <f>I192+I200</f>
        <v>11000</v>
      </c>
      <c r="J191" s="315">
        <v>0</v>
      </c>
    </row>
    <row r="192" spans="1:10" ht="28.5" customHeight="1">
      <c r="A192" s="317"/>
      <c r="B192" s="303" t="s">
        <v>305</v>
      </c>
      <c r="C192" s="303">
        <v>2</v>
      </c>
      <c r="D192" s="303">
        <v>0</v>
      </c>
      <c r="E192" s="312"/>
      <c r="F192" s="320" t="s">
        <v>16</v>
      </c>
      <c r="G192" s="321"/>
      <c r="H192" s="315">
        <f>SUM(I192)</f>
        <v>10000</v>
      </c>
      <c r="I192" s="315">
        <f>I193</f>
        <v>10000</v>
      </c>
      <c r="J192" s="315">
        <v>0</v>
      </c>
    </row>
    <row r="193" spans="1:10" ht="56.25" customHeight="1">
      <c r="A193" s="317"/>
      <c r="B193" s="338" t="s">
        <v>305</v>
      </c>
      <c r="C193" s="312">
        <v>2</v>
      </c>
      <c r="D193" s="312">
        <v>1</v>
      </c>
      <c r="E193" s="312">
        <v>4841</v>
      </c>
      <c r="F193" s="320" t="s">
        <v>1048</v>
      </c>
      <c r="G193" s="321"/>
      <c r="H193" s="315">
        <f>SUM(I193)</f>
        <v>10000</v>
      </c>
      <c r="I193" s="315">
        <v>10000</v>
      </c>
      <c r="J193" s="315">
        <v>0</v>
      </c>
    </row>
    <row r="194" spans="1:10" ht="15" customHeight="1" hidden="1">
      <c r="A194" s="317"/>
      <c r="B194" s="311"/>
      <c r="C194" s="312"/>
      <c r="D194" s="312"/>
      <c r="E194" s="312"/>
      <c r="F194" s="320"/>
      <c r="G194" s="321"/>
      <c r="H194" s="315">
        <f aca="true" t="shared" si="4" ref="H194:H200">SUM(I194)</f>
        <v>10000</v>
      </c>
      <c r="I194" s="315">
        <v>10000</v>
      </c>
      <c r="J194" s="315">
        <v>0</v>
      </c>
    </row>
    <row r="195" spans="1:10" ht="15" customHeight="1" hidden="1">
      <c r="A195" s="317"/>
      <c r="B195" s="311"/>
      <c r="C195" s="312"/>
      <c r="D195" s="312"/>
      <c r="E195" s="312"/>
      <c r="F195" s="320"/>
      <c r="G195" s="321"/>
      <c r="H195" s="315">
        <f t="shared" si="4"/>
        <v>10000</v>
      </c>
      <c r="I195" s="315">
        <v>10000</v>
      </c>
      <c r="J195" s="315">
        <v>0</v>
      </c>
    </row>
    <row r="196" spans="1:10" ht="15" customHeight="1" hidden="1">
      <c r="A196" s="317"/>
      <c r="B196" s="311"/>
      <c r="C196" s="312"/>
      <c r="D196" s="312"/>
      <c r="E196" s="312"/>
      <c r="F196" s="320"/>
      <c r="G196" s="321"/>
      <c r="H196" s="315">
        <f t="shared" si="4"/>
        <v>10000</v>
      </c>
      <c r="I196" s="315">
        <v>10000</v>
      </c>
      <c r="J196" s="315">
        <v>0</v>
      </c>
    </row>
    <row r="197" spans="1:10" ht="15" customHeight="1" hidden="1">
      <c r="A197" s="317"/>
      <c r="B197" s="311"/>
      <c r="C197" s="312"/>
      <c r="D197" s="312"/>
      <c r="E197" s="312"/>
      <c r="F197" s="320"/>
      <c r="G197" s="321"/>
      <c r="H197" s="315">
        <f t="shared" si="4"/>
        <v>10000</v>
      </c>
      <c r="I197" s="315">
        <v>10000</v>
      </c>
      <c r="J197" s="315">
        <v>0</v>
      </c>
    </row>
    <row r="198" spans="1:10" ht="0.75" customHeight="1" hidden="1">
      <c r="A198" s="317"/>
      <c r="B198" s="311"/>
      <c r="C198" s="312"/>
      <c r="D198" s="312"/>
      <c r="E198" s="312"/>
      <c r="F198" s="320"/>
      <c r="G198" s="321"/>
      <c r="H198" s="315">
        <f t="shared" si="4"/>
        <v>10000</v>
      </c>
      <c r="I198" s="315">
        <v>10000</v>
      </c>
      <c r="J198" s="315">
        <v>0</v>
      </c>
    </row>
    <row r="199" spans="1:10" ht="18.75" customHeight="1" hidden="1">
      <c r="A199" s="317"/>
      <c r="B199" s="311"/>
      <c r="C199" s="312"/>
      <c r="D199" s="312"/>
      <c r="E199" s="312"/>
      <c r="F199" s="320"/>
      <c r="G199" s="321"/>
      <c r="H199" s="315">
        <f t="shared" si="4"/>
        <v>10000</v>
      </c>
      <c r="I199" s="315">
        <v>10000</v>
      </c>
      <c r="J199" s="315">
        <v>0</v>
      </c>
    </row>
    <row r="200" spans="1:10" ht="18.75" customHeight="1">
      <c r="A200" s="317"/>
      <c r="B200" s="338" t="s">
        <v>305</v>
      </c>
      <c r="C200" s="312">
        <v>3</v>
      </c>
      <c r="D200" s="312">
        <v>1</v>
      </c>
      <c r="E200" s="312">
        <v>4239</v>
      </c>
      <c r="F200" s="320" t="s">
        <v>1049</v>
      </c>
      <c r="G200" s="321"/>
      <c r="H200" s="315">
        <f t="shared" si="4"/>
        <v>1000</v>
      </c>
      <c r="I200" s="315">
        <v>1000</v>
      </c>
      <c r="J200" s="315">
        <v>0</v>
      </c>
    </row>
    <row r="201" spans="1:10" ht="99" customHeight="1">
      <c r="A201" s="310">
        <v>2400</v>
      </c>
      <c r="B201" s="311" t="s">
        <v>312</v>
      </c>
      <c r="C201" s="312">
        <v>0</v>
      </c>
      <c r="D201" s="312">
        <v>0</v>
      </c>
      <c r="E201" s="313"/>
      <c r="F201" s="320" t="s">
        <v>1065</v>
      </c>
      <c r="G201" s="333" t="s">
        <v>549</v>
      </c>
      <c r="H201" s="315">
        <f t="shared" si="3"/>
        <v>-885525</v>
      </c>
      <c r="I201" s="315">
        <f>I227</f>
        <v>2000</v>
      </c>
      <c r="J201" s="315">
        <f>J202+J271+J334</f>
        <v>-887525</v>
      </c>
    </row>
    <row r="202" spans="1:10" s="316" customFormat="1" ht="37.5" customHeight="1">
      <c r="A202" s="317">
        <v>2410</v>
      </c>
      <c r="B202" s="311" t="s">
        <v>312</v>
      </c>
      <c r="C202" s="312">
        <v>0</v>
      </c>
      <c r="D202" s="312">
        <v>0</v>
      </c>
      <c r="E202" s="313"/>
      <c r="F202" s="320" t="s">
        <v>1065</v>
      </c>
      <c r="G202" s="318" t="s">
        <v>551</v>
      </c>
      <c r="H202" s="315">
        <f t="shared" si="3"/>
        <v>91000</v>
      </c>
      <c r="I202" s="315">
        <v>0</v>
      </c>
      <c r="J202" s="315">
        <f>J230</f>
        <v>91000</v>
      </c>
    </row>
    <row r="203" spans="1:10" ht="18" customHeight="1" hidden="1">
      <c r="A203" s="317">
        <v>2411</v>
      </c>
      <c r="B203" s="311" t="s">
        <v>312</v>
      </c>
      <c r="C203" s="312">
        <v>1</v>
      </c>
      <c r="D203" s="312">
        <v>1</v>
      </c>
      <c r="E203" s="312"/>
      <c r="F203" s="320" t="s">
        <v>552</v>
      </c>
      <c r="G203" s="321" t="s">
        <v>553</v>
      </c>
      <c r="H203" s="315">
        <f t="shared" si="3"/>
        <v>0</v>
      </c>
      <c r="I203" s="315"/>
      <c r="J203" s="315">
        <f>SUM(J205:J206)</f>
        <v>0</v>
      </c>
    </row>
    <row r="204" spans="1:10" ht="19.5" customHeight="1" hidden="1">
      <c r="A204" s="317"/>
      <c r="B204" s="311"/>
      <c r="C204" s="312"/>
      <c r="D204" s="312"/>
      <c r="E204" s="312"/>
      <c r="F204" s="320" t="s">
        <v>1000</v>
      </c>
      <c r="G204" s="321"/>
      <c r="H204" s="315">
        <f t="shared" si="3"/>
        <v>0</v>
      </c>
      <c r="I204" s="315"/>
      <c r="J204" s="315"/>
    </row>
    <row r="205" spans="1:10" ht="24.75" customHeight="1" hidden="1">
      <c r="A205" s="317"/>
      <c r="B205" s="311"/>
      <c r="C205" s="312"/>
      <c r="D205" s="312"/>
      <c r="E205" s="312"/>
      <c r="F205" s="320" t="s">
        <v>1006</v>
      </c>
      <c r="G205" s="321"/>
      <c r="H205" s="315">
        <f t="shared" si="3"/>
        <v>0</v>
      </c>
      <c r="I205" s="315"/>
      <c r="J205" s="315"/>
    </row>
    <row r="206" spans="1:10" ht="19.5" customHeight="1" hidden="1">
      <c r="A206" s="317"/>
      <c r="B206" s="311"/>
      <c r="C206" s="312"/>
      <c r="D206" s="312"/>
      <c r="E206" s="312"/>
      <c r="F206" s="320" t="s">
        <v>1006</v>
      </c>
      <c r="G206" s="321"/>
      <c r="H206" s="315">
        <f t="shared" si="3"/>
        <v>0</v>
      </c>
      <c r="I206" s="315"/>
      <c r="J206" s="315"/>
    </row>
    <row r="207" spans="1:10" ht="21.75" customHeight="1" hidden="1">
      <c r="A207" s="317">
        <v>2412</v>
      </c>
      <c r="B207" s="311" t="s">
        <v>312</v>
      </c>
      <c r="C207" s="312">
        <v>1</v>
      </c>
      <c r="D207" s="312">
        <v>2</v>
      </c>
      <c r="E207" s="312"/>
      <c r="F207" s="320" t="s">
        <v>554</v>
      </c>
      <c r="G207" s="332" t="s">
        <v>555</v>
      </c>
      <c r="H207" s="315">
        <f t="shared" si="3"/>
        <v>0</v>
      </c>
      <c r="I207" s="315"/>
      <c r="J207" s="315">
        <f>SUM(J209:J210)</f>
        <v>0</v>
      </c>
    </row>
    <row r="208" spans="1:10" ht="23.25" customHeight="1" hidden="1">
      <c r="A208" s="317"/>
      <c r="B208" s="311"/>
      <c r="C208" s="312"/>
      <c r="D208" s="312"/>
      <c r="E208" s="312"/>
      <c r="F208" s="320" t="s">
        <v>1000</v>
      </c>
      <c r="G208" s="321"/>
      <c r="H208" s="315">
        <f t="shared" si="3"/>
        <v>0</v>
      </c>
      <c r="I208" s="315"/>
      <c r="J208" s="315"/>
    </row>
    <row r="209" spans="1:10" ht="11.25" customHeight="1" hidden="1">
      <c r="A209" s="317"/>
      <c r="B209" s="311"/>
      <c r="C209" s="312"/>
      <c r="D209" s="312"/>
      <c r="E209" s="312"/>
      <c r="F209" s="320" t="s">
        <v>1006</v>
      </c>
      <c r="G209" s="321"/>
      <c r="H209" s="315">
        <f t="shared" si="3"/>
        <v>0</v>
      </c>
      <c r="I209" s="315"/>
      <c r="J209" s="315"/>
    </row>
    <row r="210" spans="1:10" ht="9" customHeight="1" hidden="1">
      <c r="A210" s="317"/>
      <c r="B210" s="311"/>
      <c r="C210" s="312"/>
      <c r="D210" s="312"/>
      <c r="E210" s="312"/>
      <c r="F210" s="320" t="s">
        <v>1006</v>
      </c>
      <c r="G210" s="321"/>
      <c r="H210" s="315">
        <f t="shared" si="3"/>
        <v>0</v>
      </c>
      <c r="I210" s="315"/>
      <c r="J210" s="315"/>
    </row>
    <row r="211" spans="1:10" ht="9" customHeight="1" hidden="1">
      <c r="A211" s="317">
        <v>2420</v>
      </c>
      <c r="B211" s="327" t="s">
        <v>312</v>
      </c>
      <c r="C211" s="313">
        <v>2</v>
      </c>
      <c r="D211" s="313">
        <v>0</v>
      </c>
      <c r="E211" s="313"/>
      <c r="F211" s="320" t="s">
        <v>25</v>
      </c>
      <c r="G211" s="318" t="s">
        <v>556</v>
      </c>
      <c r="H211" s="315">
        <f t="shared" si="3"/>
        <v>0</v>
      </c>
      <c r="I211" s="315"/>
      <c r="J211" s="315">
        <f>SUM(J212)</f>
        <v>0</v>
      </c>
    </row>
    <row r="212" spans="1:10" ht="9.75" customHeight="1" hidden="1">
      <c r="A212" s="317">
        <v>2421</v>
      </c>
      <c r="B212" s="311" t="s">
        <v>312</v>
      </c>
      <c r="C212" s="312">
        <v>2</v>
      </c>
      <c r="D212" s="312">
        <v>1</v>
      </c>
      <c r="E212" s="312"/>
      <c r="F212" s="320" t="s">
        <v>557</v>
      </c>
      <c r="G212" s="332" t="s">
        <v>558</v>
      </c>
      <c r="H212" s="315">
        <f t="shared" si="3"/>
        <v>0</v>
      </c>
      <c r="I212" s="315"/>
      <c r="J212" s="315">
        <f>SUM(J214:J216)</f>
        <v>0</v>
      </c>
    </row>
    <row r="213" spans="1:10" ht="11.25" customHeight="1" hidden="1">
      <c r="A213" s="317"/>
      <c r="B213" s="311"/>
      <c r="C213" s="312"/>
      <c r="D213" s="312"/>
      <c r="E213" s="312"/>
      <c r="F213" s="320" t="s">
        <v>1000</v>
      </c>
      <c r="G213" s="321"/>
      <c r="H213" s="315">
        <f t="shared" si="3"/>
        <v>0</v>
      </c>
      <c r="I213" s="315"/>
      <c r="J213" s="315"/>
    </row>
    <row r="214" spans="1:10" ht="9.75" customHeight="1" hidden="1">
      <c r="A214" s="317"/>
      <c r="B214" s="311"/>
      <c r="C214" s="312"/>
      <c r="D214" s="312"/>
      <c r="E214" s="317"/>
      <c r="F214" s="320"/>
      <c r="G214" s="321"/>
      <c r="H214" s="315"/>
      <c r="I214" s="315"/>
      <c r="J214" s="315"/>
    </row>
    <row r="215" spans="1:10" ht="12" customHeight="1" hidden="1">
      <c r="A215" s="317"/>
      <c r="B215" s="311"/>
      <c r="C215" s="312"/>
      <c r="D215" s="312"/>
      <c r="E215" s="317"/>
      <c r="F215" s="320"/>
      <c r="G215" s="321"/>
      <c r="H215" s="315"/>
      <c r="I215" s="315"/>
      <c r="J215" s="315"/>
    </row>
    <row r="216" spans="1:10" ht="12.75" customHeight="1" hidden="1">
      <c r="A216" s="317"/>
      <c r="B216" s="311"/>
      <c r="C216" s="312"/>
      <c r="D216" s="312"/>
      <c r="E216" s="317"/>
      <c r="F216" s="320"/>
      <c r="G216" s="321"/>
      <c r="H216" s="315"/>
      <c r="I216" s="315"/>
      <c r="J216" s="315"/>
    </row>
    <row r="217" spans="1:10" ht="8.25" customHeight="1" hidden="1">
      <c r="A217" s="317"/>
      <c r="B217" s="311"/>
      <c r="C217" s="312"/>
      <c r="D217" s="312"/>
      <c r="E217" s="317"/>
      <c r="F217" s="320"/>
      <c r="G217" s="321"/>
      <c r="H217" s="315"/>
      <c r="I217" s="315"/>
      <c r="J217" s="315"/>
    </row>
    <row r="218" spans="1:10" ht="13.5" customHeight="1" hidden="1">
      <c r="A218" s="317">
        <v>2422</v>
      </c>
      <c r="B218" s="311" t="s">
        <v>312</v>
      </c>
      <c r="C218" s="312">
        <v>2</v>
      </c>
      <c r="D218" s="312">
        <v>2</v>
      </c>
      <c r="E218" s="312"/>
      <c r="F218" s="320" t="s">
        <v>559</v>
      </c>
      <c r="G218" s="332" t="s">
        <v>560</v>
      </c>
      <c r="H218" s="315">
        <f t="shared" si="3"/>
        <v>0</v>
      </c>
      <c r="I218" s="315"/>
      <c r="J218" s="315">
        <f>SUM(J220:J221)</f>
        <v>0</v>
      </c>
    </row>
    <row r="219" spans="1:10" ht="12" customHeight="1" hidden="1">
      <c r="A219" s="317"/>
      <c r="B219" s="311"/>
      <c r="C219" s="312"/>
      <c r="D219" s="312"/>
      <c r="E219" s="312"/>
      <c r="F219" s="320" t="s">
        <v>1000</v>
      </c>
      <c r="G219" s="321"/>
      <c r="H219" s="315">
        <f t="shared" si="3"/>
        <v>0</v>
      </c>
      <c r="I219" s="315"/>
      <c r="J219" s="315"/>
    </row>
    <row r="220" spans="1:10" ht="18" customHeight="1" hidden="1">
      <c r="A220" s="317"/>
      <c r="B220" s="311"/>
      <c r="C220" s="312"/>
      <c r="D220" s="312"/>
      <c r="E220" s="312"/>
      <c r="F220" s="320" t="s">
        <v>1006</v>
      </c>
      <c r="G220" s="321"/>
      <c r="H220" s="315">
        <f t="shared" si="3"/>
        <v>0</v>
      </c>
      <c r="I220" s="315"/>
      <c r="J220" s="315"/>
    </row>
    <row r="221" spans="1:10" ht="18" customHeight="1" hidden="1">
      <c r="A221" s="317"/>
      <c r="B221" s="311"/>
      <c r="C221" s="312"/>
      <c r="D221" s="312"/>
      <c r="E221" s="312"/>
      <c r="F221" s="320" t="s">
        <v>1006</v>
      </c>
      <c r="G221" s="321"/>
      <c r="H221" s="315">
        <f t="shared" si="3"/>
        <v>0</v>
      </c>
      <c r="I221" s="315"/>
      <c r="J221" s="315"/>
    </row>
    <row r="222" spans="1:10" ht="18.75" customHeight="1" hidden="1">
      <c r="A222" s="317">
        <v>2423</v>
      </c>
      <c r="B222" s="311" t="s">
        <v>312</v>
      </c>
      <c r="C222" s="312">
        <v>2</v>
      </c>
      <c r="D222" s="312">
        <v>3</v>
      </c>
      <c r="E222" s="312"/>
      <c r="F222" s="320" t="s">
        <v>561</v>
      </c>
      <c r="G222" s="332" t="s">
        <v>562</v>
      </c>
      <c r="H222" s="315">
        <f t="shared" si="3"/>
        <v>0</v>
      </c>
      <c r="I222" s="315"/>
      <c r="J222" s="315">
        <f>SUM(J224:J225)</f>
        <v>0</v>
      </c>
    </row>
    <row r="223" spans="1:10" ht="14.25" customHeight="1" hidden="1">
      <c r="A223" s="317"/>
      <c r="B223" s="311"/>
      <c r="C223" s="312"/>
      <c r="D223" s="312"/>
      <c r="E223" s="312"/>
      <c r="F223" s="320" t="s">
        <v>1000</v>
      </c>
      <c r="G223" s="321"/>
      <c r="H223" s="315">
        <f t="shared" si="3"/>
        <v>0</v>
      </c>
      <c r="I223" s="315"/>
      <c r="J223" s="315"/>
    </row>
    <row r="224" spans="1:10" ht="14.25" customHeight="1" hidden="1">
      <c r="A224" s="317"/>
      <c r="B224" s="311"/>
      <c r="C224" s="312"/>
      <c r="D224" s="312"/>
      <c r="E224" s="312"/>
      <c r="F224" s="320" t="s">
        <v>1006</v>
      </c>
      <c r="G224" s="321"/>
      <c r="H224" s="315">
        <f t="shared" si="3"/>
        <v>0</v>
      </c>
      <c r="I224" s="315"/>
      <c r="J224" s="315"/>
    </row>
    <row r="225" spans="1:10" ht="19.5" customHeight="1" hidden="1">
      <c r="A225" s="317"/>
      <c r="B225" s="311"/>
      <c r="C225" s="312"/>
      <c r="D225" s="312"/>
      <c r="E225" s="312"/>
      <c r="F225" s="320" t="s">
        <v>1006</v>
      </c>
      <c r="G225" s="321"/>
      <c r="H225" s="315">
        <f t="shared" si="3"/>
        <v>0</v>
      </c>
      <c r="I225" s="315"/>
      <c r="J225" s="315"/>
    </row>
    <row r="226" spans="1:10" ht="60" customHeight="1">
      <c r="A226" s="317"/>
      <c r="B226" s="311" t="s">
        <v>312</v>
      </c>
      <c r="C226" s="312">
        <v>2</v>
      </c>
      <c r="D226" s="312">
        <v>0</v>
      </c>
      <c r="E226" s="312"/>
      <c r="F226" s="320" t="s">
        <v>1055</v>
      </c>
      <c r="G226" s="321"/>
      <c r="H226" s="315">
        <f>I226</f>
        <v>2000</v>
      </c>
      <c r="I226" s="315">
        <f>I227</f>
        <v>2000</v>
      </c>
      <c r="J226" s="315"/>
    </row>
    <row r="227" spans="1:10" ht="19.5" customHeight="1">
      <c r="A227" s="317"/>
      <c r="B227" s="311" t="s">
        <v>312</v>
      </c>
      <c r="C227" s="312">
        <v>2</v>
      </c>
      <c r="D227" s="312">
        <v>1</v>
      </c>
      <c r="E227" s="312"/>
      <c r="F227" s="320" t="s">
        <v>1053</v>
      </c>
      <c r="G227" s="321"/>
      <c r="H227" s="315">
        <f>I227</f>
        <v>2000</v>
      </c>
      <c r="I227" s="315">
        <f>I229</f>
        <v>2000</v>
      </c>
      <c r="J227" s="315"/>
    </row>
    <row r="228" spans="1:10" ht="37.5" customHeight="1">
      <c r="A228" s="317"/>
      <c r="B228" s="311"/>
      <c r="C228" s="312"/>
      <c r="D228" s="312"/>
      <c r="E228" s="312"/>
      <c r="F228" s="320" t="s">
        <v>1000</v>
      </c>
      <c r="G228" s="321"/>
      <c r="H228" s="315">
        <f>SUM(I228:J228)</f>
        <v>0</v>
      </c>
      <c r="I228" s="315">
        <v>0</v>
      </c>
      <c r="J228" s="315">
        <v>0</v>
      </c>
    </row>
    <row r="229" spans="1:11" ht="37.5" customHeight="1">
      <c r="A229" s="317"/>
      <c r="B229" s="311"/>
      <c r="C229" s="312"/>
      <c r="D229" s="312"/>
      <c r="E229" s="312">
        <v>4637</v>
      </c>
      <c r="F229" s="336" t="s">
        <v>232</v>
      </c>
      <c r="G229" s="336" t="s">
        <v>232</v>
      </c>
      <c r="H229" s="339">
        <f>I229</f>
        <v>2000</v>
      </c>
      <c r="I229" s="315">
        <v>2000</v>
      </c>
      <c r="J229" s="315">
        <v>0</v>
      </c>
      <c r="K229" s="315"/>
    </row>
    <row r="230" spans="1:10" ht="21.75" customHeight="1">
      <c r="A230" s="317">
        <v>2424</v>
      </c>
      <c r="B230" s="311" t="s">
        <v>312</v>
      </c>
      <c r="C230" s="312">
        <v>2</v>
      </c>
      <c r="D230" s="312">
        <v>4</v>
      </c>
      <c r="E230" s="312"/>
      <c r="F230" s="320" t="s">
        <v>313</v>
      </c>
      <c r="G230" s="332"/>
      <c r="H230" s="315">
        <f t="shared" si="3"/>
        <v>91000</v>
      </c>
      <c r="I230" s="315">
        <v>0</v>
      </c>
      <c r="J230" s="315">
        <f>J232+J234+J235</f>
        <v>91000</v>
      </c>
    </row>
    <row r="231" spans="1:10" ht="36.75" customHeight="1">
      <c r="A231" s="317"/>
      <c r="B231" s="311"/>
      <c r="C231" s="312"/>
      <c r="D231" s="312"/>
      <c r="E231" s="312"/>
      <c r="F231" s="320" t="s">
        <v>1000</v>
      </c>
      <c r="G231" s="321"/>
      <c r="H231" s="315">
        <f t="shared" si="3"/>
        <v>0</v>
      </c>
      <c r="I231" s="315">
        <v>0</v>
      </c>
      <c r="J231" s="315">
        <v>0</v>
      </c>
    </row>
    <row r="232" spans="1:10" ht="39" customHeight="1">
      <c r="A232" s="317"/>
      <c r="B232" s="311"/>
      <c r="C232" s="312"/>
      <c r="D232" s="312"/>
      <c r="E232" s="312">
        <v>5112</v>
      </c>
      <c r="F232" s="320" t="s">
        <v>241</v>
      </c>
      <c r="G232" s="321"/>
      <c r="H232" s="315">
        <f t="shared" si="3"/>
        <v>75000</v>
      </c>
      <c r="I232" s="315">
        <v>0</v>
      </c>
      <c r="J232" s="315">
        <v>75000</v>
      </c>
    </row>
    <row r="233" spans="1:10" ht="12.75" customHeight="1" hidden="1">
      <c r="A233" s="317"/>
      <c r="B233" s="311"/>
      <c r="C233" s="312"/>
      <c r="D233" s="312"/>
      <c r="E233" s="312"/>
      <c r="F233" s="320" t="s">
        <v>1006</v>
      </c>
      <c r="G233" s="321"/>
      <c r="H233" s="315">
        <f t="shared" si="3"/>
        <v>0</v>
      </c>
      <c r="I233" s="315">
        <v>0</v>
      </c>
      <c r="J233" s="315"/>
    </row>
    <row r="234" spans="1:10" ht="39" customHeight="1">
      <c r="A234" s="317"/>
      <c r="B234" s="311"/>
      <c r="C234" s="312"/>
      <c r="D234" s="312"/>
      <c r="E234" s="312">
        <v>5113</v>
      </c>
      <c r="F234" s="320" t="s">
        <v>242</v>
      </c>
      <c r="G234" s="321"/>
      <c r="H234" s="315">
        <f t="shared" si="3"/>
        <v>13000</v>
      </c>
      <c r="I234" s="315">
        <v>0</v>
      </c>
      <c r="J234" s="315">
        <v>13000</v>
      </c>
    </row>
    <row r="235" spans="1:10" ht="39" customHeight="1">
      <c r="A235" s="317"/>
      <c r="B235" s="311"/>
      <c r="C235" s="312"/>
      <c r="D235" s="312"/>
      <c r="E235" s="312">
        <v>5129</v>
      </c>
      <c r="F235" s="320" t="s">
        <v>1050</v>
      </c>
      <c r="G235" s="321"/>
      <c r="H235" s="315">
        <f>SUM(I235:J235)</f>
        <v>3000</v>
      </c>
      <c r="I235" s="315">
        <v>0</v>
      </c>
      <c r="J235" s="315">
        <v>3000</v>
      </c>
    </row>
    <row r="236" spans="1:10" ht="18" customHeight="1">
      <c r="A236" s="317">
        <v>2430</v>
      </c>
      <c r="B236" s="327" t="s">
        <v>312</v>
      </c>
      <c r="C236" s="313">
        <v>3</v>
      </c>
      <c r="D236" s="313">
        <v>0</v>
      </c>
      <c r="E236" s="313"/>
      <c r="F236" s="320" t="s">
        <v>26</v>
      </c>
      <c r="G236" s="318" t="s">
        <v>563</v>
      </c>
      <c r="H236" s="315">
        <f t="shared" si="3"/>
        <v>0</v>
      </c>
      <c r="I236" s="315">
        <v>0</v>
      </c>
      <c r="J236" s="315">
        <v>0</v>
      </c>
    </row>
    <row r="237" spans="1:10" ht="39.75" customHeight="1">
      <c r="A237" s="317">
        <v>2431</v>
      </c>
      <c r="B237" s="311" t="s">
        <v>312</v>
      </c>
      <c r="C237" s="312">
        <v>3</v>
      </c>
      <c r="D237" s="312">
        <v>1</v>
      </c>
      <c r="E237" s="312"/>
      <c r="F237" s="320" t="s">
        <v>564</v>
      </c>
      <c r="G237" s="332" t="s">
        <v>565</v>
      </c>
      <c r="H237" s="315">
        <f t="shared" si="3"/>
        <v>0</v>
      </c>
      <c r="I237" s="315">
        <v>0</v>
      </c>
      <c r="J237" s="315">
        <v>0</v>
      </c>
    </row>
    <row r="238" spans="1:10" ht="38.25" customHeight="1">
      <c r="A238" s="317"/>
      <c r="B238" s="311"/>
      <c r="C238" s="312"/>
      <c r="D238" s="312"/>
      <c r="E238" s="312"/>
      <c r="F238" s="320" t="s">
        <v>1000</v>
      </c>
      <c r="G238" s="321"/>
      <c r="H238" s="315">
        <f t="shared" si="3"/>
        <v>0</v>
      </c>
      <c r="I238" s="315">
        <v>0</v>
      </c>
      <c r="J238" s="315">
        <v>0</v>
      </c>
    </row>
    <row r="239" spans="1:10" ht="22.5" customHeight="1">
      <c r="A239" s="317"/>
      <c r="B239" s="311"/>
      <c r="C239" s="312"/>
      <c r="D239" s="312"/>
      <c r="E239" s="312">
        <v>5112</v>
      </c>
      <c r="F239" s="320" t="s">
        <v>241</v>
      </c>
      <c r="G239" s="321"/>
      <c r="H239" s="315">
        <f t="shared" si="3"/>
        <v>0</v>
      </c>
      <c r="I239" s="315">
        <v>0</v>
      </c>
      <c r="J239" s="315">
        <v>0</v>
      </c>
    </row>
    <row r="240" spans="1:10" ht="23.25" customHeight="1">
      <c r="A240" s="317"/>
      <c r="B240" s="311"/>
      <c r="C240" s="312"/>
      <c r="D240" s="312"/>
      <c r="E240" s="312">
        <v>5134</v>
      </c>
      <c r="F240" s="320" t="s">
        <v>236</v>
      </c>
      <c r="G240" s="321"/>
      <c r="H240" s="315">
        <f t="shared" si="3"/>
        <v>0</v>
      </c>
      <c r="I240" s="315">
        <v>0</v>
      </c>
      <c r="J240" s="315">
        <v>0</v>
      </c>
    </row>
    <row r="241" spans="1:10" ht="28.5" customHeight="1">
      <c r="A241" s="317">
        <v>2432</v>
      </c>
      <c r="B241" s="311" t="s">
        <v>312</v>
      </c>
      <c r="C241" s="312">
        <v>3</v>
      </c>
      <c r="D241" s="312">
        <v>2</v>
      </c>
      <c r="E241" s="312"/>
      <c r="F241" s="320" t="s">
        <v>566</v>
      </c>
      <c r="G241" s="332" t="s">
        <v>567</v>
      </c>
      <c r="H241" s="315">
        <f t="shared" si="3"/>
        <v>0</v>
      </c>
      <c r="I241" s="315">
        <v>0</v>
      </c>
      <c r="J241" s="315">
        <v>0</v>
      </c>
    </row>
    <row r="242" spans="1:10" ht="39" customHeight="1">
      <c r="A242" s="317"/>
      <c r="B242" s="311"/>
      <c r="C242" s="312"/>
      <c r="D242" s="312"/>
      <c r="E242" s="312"/>
      <c r="F242" s="320" t="s">
        <v>1000</v>
      </c>
      <c r="G242" s="321"/>
      <c r="H242" s="315">
        <f t="shared" si="3"/>
        <v>0</v>
      </c>
      <c r="I242" s="315">
        <v>0</v>
      </c>
      <c r="J242" s="315">
        <v>0</v>
      </c>
    </row>
    <row r="243" spans="1:10" ht="39" customHeight="1">
      <c r="A243" s="317"/>
      <c r="B243" s="311"/>
      <c r="C243" s="312"/>
      <c r="D243" s="312"/>
      <c r="E243" s="324">
        <v>5112</v>
      </c>
      <c r="F243" s="320" t="s">
        <v>241</v>
      </c>
      <c r="G243" s="321"/>
      <c r="H243" s="315">
        <f t="shared" si="3"/>
        <v>0</v>
      </c>
      <c r="I243" s="315">
        <v>0</v>
      </c>
      <c r="J243" s="315">
        <v>0</v>
      </c>
    </row>
    <row r="244" spans="1:10" ht="32.25" customHeight="1">
      <c r="A244" s="317"/>
      <c r="B244" s="311"/>
      <c r="C244" s="312"/>
      <c r="D244" s="312"/>
      <c r="E244" s="312">
        <v>5134</v>
      </c>
      <c r="F244" s="322" t="s">
        <v>236</v>
      </c>
      <c r="G244" s="321"/>
      <c r="H244" s="315">
        <f t="shared" si="3"/>
        <v>0</v>
      </c>
      <c r="I244" s="315">
        <v>0</v>
      </c>
      <c r="J244" s="315">
        <v>0</v>
      </c>
    </row>
    <row r="245" spans="1:10" ht="0.75" customHeight="1">
      <c r="A245" s="317">
        <v>2433</v>
      </c>
      <c r="B245" s="311" t="s">
        <v>312</v>
      </c>
      <c r="C245" s="312">
        <v>3</v>
      </c>
      <c r="D245" s="312">
        <v>3</v>
      </c>
      <c r="E245" s="312"/>
      <c r="F245" s="320" t="s">
        <v>568</v>
      </c>
      <c r="G245" s="332" t="s">
        <v>569</v>
      </c>
      <c r="H245" s="315">
        <f t="shared" si="3"/>
        <v>0</v>
      </c>
      <c r="I245" s="315"/>
      <c r="J245" s="315">
        <f>SUM(J247:J248)</f>
        <v>0</v>
      </c>
    </row>
    <row r="246" spans="1:10" ht="19.5" customHeight="1" hidden="1">
      <c r="A246" s="317"/>
      <c r="B246" s="311"/>
      <c r="C246" s="312"/>
      <c r="D246" s="312"/>
      <c r="E246" s="312"/>
      <c r="F246" s="320" t="s">
        <v>1000</v>
      </c>
      <c r="G246" s="321"/>
      <c r="H246" s="315">
        <f t="shared" si="3"/>
        <v>0</v>
      </c>
      <c r="I246" s="315"/>
      <c r="J246" s="315"/>
    </row>
    <row r="247" spans="1:10" ht="21" customHeight="1" hidden="1">
      <c r="A247" s="317"/>
      <c r="B247" s="311"/>
      <c r="C247" s="312"/>
      <c r="D247" s="312"/>
      <c r="E247" s="312"/>
      <c r="F247" s="320" t="s">
        <v>1006</v>
      </c>
      <c r="G247" s="321"/>
      <c r="H247" s="315">
        <f t="shared" si="3"/>
        <v>0</v>
      </c>
      <c r="I247" s="315"/>
      <c r="J247" s="315"/>
    </row>
    <row r="248" spans="1:10" ht="20.25" customHeight="1" hidden="1">
      <c r="A248" s="317"/>
      <c r="B248" s="311"/>
      <c r="C248" s="312"/>
      <c r="D248" s="312"/>
      <c r="E248" s="312"/>
      <c r="F248" s="320" t="s">
        <v>1006</v>
      </c>
      <c r="G248" s="321"/>
      <c r="H248" s="315">
        <f t="shared" si="3"/>
        <v>0</v>
      </c>
      <c r="I248" s="315"/>
      <c r="J248" s="315"/>
    </row>
    <row r="249" spans="1:10" ht="18.75" customHeight="1" hidden="1">
      <c r="A249" s="317">
        <v>2435</v>
      </c>
      <c r="B249" s="327"/>
      <c r="C249" s="313"/>
      <c r="D249" s="313"/>
      <c r="E249" s="313"/>
      <c r="F249" s="320" t="s">
        <v>572</v>
      </c>
      <c r="G249" s="318"/>
      <c r="H249" s="315"/>
      <c r="I249" s="315"/>
      <c r="J249" s="315">
        <f>SUM(J251:J252)</f>
        <v>0</v>
      </c>
    </row>
    <row r="250" spans="1:10" ht="18" customHeight="1" hidden="1">
      <c r="A250" s="317"/>
      <c r="B250" s="327"/>
      <c r="C250" s="313"/>
      <c r="D250" s="313"/>
      <c r="E250" s="313"/>
      <c r="F250" s="320" t="s">
        <v>1000</v>
      </c>
      <c r="G250" s="318"/>
      <c r="H250" s="315"/>
      <c r="I250" s="315"/>
      <c r="J250" s="315"/>
    </row>
    <row r="251" spans="1:10" ht="21" customHeight="1" hidden="1">
      <c r="A251" s="317"/>
      <c r="B251" s="327"/>
      <c r="C251" s="313"/>
      <c r="D251" s="313"/>
      <c r="E251" s="317">
        <v>5112</v>
      </c>
      <c r="F251" s="320" t="s">
        <v>241</v>
      </c>
      <c r="G251" s="318"/>
      <c r="H251" s="315"/>
      <c r="I251" s="315"/>
      <c r="J251" s="315"/>
    </row>
    <row r="252" spans="1:10" ht="24.75" customHeight="1" hidden="1">
      <c r="A252" s="317"/>
      <c r="B252" s="327"/>
      <c r="C252" s="313"/>
      <c r="D252" s="313"/>
      <c r="E252" s="317">
        <v>5134</v>
      </c>
      <c r="F252" s="320" t="s">
        <v>236</v>
      </c>
      <c r="G252" s="321"/>
      <c r="H252" s="315">
        <f>SUM(I252:J252)</f>
        <v>0</v>
      </c>
      <c r="I252" s="315"/>
      <c r="J252" s="315"/>
    </row>
    <row r="253" spans="1:10" ht="23.25" customHeight="1" hidden="1">
      <c r="A253" s="317">
        <v>2440</v>
      </c>
      <c r="B253" s="327" t="s">
        <v>312</v>
      </c>
      <c r="C253" s="313">
        <v>4</v>
      </c>
      <c r="D253" s="313">
        <v>0</v>
      </c>
      <c r="E253" s="313"/>
      <c r="F253" s="320" t="s">
        <v>27</v>
      </c>
      <c r="G253" s="318" t="s">
        <v>576</v>
      </c>
      <c r="H253" s="315">
        <f aca="true" t="shared" si="5" ref="H253:H273">SUM(I253:J253)</f>
        <v>0</v>
      </c>
      <c r="I253" s="315"/>
      <c r="J253" s="315">
        <f>SUM(J254)</f>
        <v>0</v>
      </c>
    </row>
    <row r="254" spans="1:10" ht="22.5" customHeight="1" hidden="1">
      <c r="A254" s="317">
        <v>2441</v>
      </c>
      <c r="B254" s="311" t="s">
        <v>312</v>
      </c>
      <c r="C254" s="312">
        <v>4</v>
      </c>
      <c r="D254" s="312">
        <v>1</v>
      </c>
      <c r="E254" s="312"/>
      <c r="F254" s="320" t="s">
        <v>577</v>
      </c>
      <c r="G254" s="332" t="s">
        <v>578</v>
      </c>
      <c r="H254" s="315">
        <f t="shared" si="5"/>
        <v>0</v>
      </c>
      <c r="I254" s="315"/>
      <c r="J254" s="315">
        <f>SUM(J256:J257)</f>
        <v>0</v>
      </c>
    </row>
    <row r="255" spans="1:10" ht="21" customHeight="1" hidden="1">
      <c r="A255" s="317"/>
      <c r="B255" s="311"/>
      <c r="C255" s="312"/>
      <c r="D255" s="312"/>
      <c r="E255" s="312"/>
      <c r="F255" s="320" t="s">
        <v>1000</v>
      </c>
      <c r="G255" s="321"/>
      <c r="H255" s="315">
        <f t="shared" si="5"/>
        <v>0</v>
      </c>
      <c r="I255" s="315"/>
      <c r="J255" s="315"/>
    </row>
    <row r="256" spans="1:10" ht="21" customHeight="1" hidden="1">
      <c r="A256" s="317"/>
      <c r="B256" s="311"/>
      <c r="C256" s="312"/>
      <c r="D256" s="312"/>
      <c r="E256" s="312"/>
      <c r="F256" s="320" t="s">
        <v>1006</v>
      </c>
      <c r="G256" s="321"/>
      <c r="H256" s="315">
        <f t="shared" si="5"/>
        <v>0</v>
      </c>
      <c r="I256" s="315"/>
      <c r="J256" s="315"/>
    </row>
    <row r="257" spans="1:10" ht="22.5" customHeight="1" hidden="1">
      <c r="A257" s="317"/>
      <c r="B257" s="311"/>
      <c r="C257" s="312"/>
      <c r="D257" s="312"/>
      <c r="E257" s="312"/>
      <c r="F257" s="320" t="s">
        <v>1006</v>
      </c>
      <c r="G257" s="321"/>
      <c r="H257" s="315">
        <f t="shared" si="5"/>
        <v>0</v>
      </c>
      <c r="I257" s="315"/>
      <c r="J257" s="315"/>
    </row>
    <row r="258" spans="1:10" ht="22.5" customHeight="1" hidden="1">
      <c r="A258" s="317">
        <v>2442</v>
      </c>
      <c r="B258" s="311" t="s">
        <v>312</v>
      </c>
      <c r="C258" s="312">
        <v>4</v>
      </c>
      <c r="D258" s="312">
        <v>2</v>
      </c>
      <c r="E258" s="312"/>
      <c r="F258" s="320" t="s">
        <v>579</v>
      </c>
      <c r="G258" s="332" t="s">
        <v>580</v>
      </c>
      <c r="H258" s="315">
        <f t="shared" si="5"/>
        <v>0</v>
      </c>
      <c r="I258" s="315"/>
      <c r="J258" s="315">
        <f>SUM(J260:J261)</f>
        <v>0</v>
      </c>
    </row>
    <row r="259" spans="1:10" ht="24" customHeight="1" hidden="1">
      <c r="A259" s="317"/>
      <c r="B259" s="311"/>
      <c r="C259" s="312"/>
      <c r="D259" s="312"/>
      <c r="E259" s="312"/>
      <c r="F259" s="320" t="s">
        <v>1000</v>
      </c>
      <c r="G259" s="321"/>
      <c r="H259" s="315">
        <f t="shared" si="5"/>
        <v>0</v>
      </c>
      <c r="I259" s="315"/>
      <c r="J259" s="315"/>
    </row>
    <row r="260" spans="1:10" ht="21" customHeight="1" hidden="1">
      <c r="A260" s="317"/>
      <c r="B260" s="311"/>
      <c r="C260" s="312"/>
      <c r="D260" s="312"/>
      <c r="E260" s="312"/>
      <c r="F260" s="320" t="s">
        <v>1006</v>
      </c>
      <c r="G260" s="321"/>
      <c r="H260" s="315">
        <f t="shared" si="5"/>
        <v>0</v>
      </c>
      <c r="I260" s="315"/>
      <c r="J260" s="315"/>
    </row>
    <row r="261" spans="1:10" ht="16.5" customHeight="1" hidden="1">
      <c r="A261" s="317"/>
      <c r="B261" s="311"/>
      <c r="C261" s="312"/>
      <c r="D261" s="312"/>
      <c r="E261" s="312"/>
      <c r="F261" s="320" t="s">
        <v>1006</v>
      </c>
      <c r="G261" s="321"/>
      <c r="H261" s="315">
        <f t="shared" si="5"/>
        <v>0</v>
      </c>
      <c r="I261" s="315"/>
      <c r="J261" s="315"/>
    </row>
    <row r="262" spans="1:10" ht="21" customHeight="1" hidden="1">
      <c r="A262" s="317">
        <v>2443</v>
      </c>
      <c r="B262" s="311" t="s">
        <v>312</v>
      </c>
      <c r="C262" s="312">
        <v>4</v>
      </c>
      <c r="D262" s="312">
        <v>3</v>
      </c>
      <c r="E262" s="312"/>
      <c r="F262" s="320" t="s">
        <v>581</v>
      </c>
      <c r="G262" s="332" t="s">
        <v>582</v>
      </c>
      <c r="H262" s="315">
        <f t="shared" si="5"/>
        <v>0</v>
      </c>
      <c r="I262" s="315"/>
      <c r="J262" s="315">
        <f>SUM(J264:J265)</f>
        <v>0</v>
      </c>
    </row>
    <row r="263" spans="1:10" ht="29.25" customHeight="1" hidden="1">
      <c r="A263" s="317"/>
      <c r="B263" s="311"/>
      <c r="C263" s="312"/>
      <c r="D263" s="312"/>
      <c r="E263" s="312"/>
      <c r="F263" s="320" t="s">
        <v>1000</v>
      </c>
      <c r="G263" s="321"/>
      <c r="H263" s="315">
        <f t="shared" si="5"/>
        <v>0</v>
      </c>
      <c r="I263" s="315"/>
      <c r="J263" s="315"/>
    </row>
    <row r="264" spans="1:10" ht="17.25" customHeight="1" hidden="1">
      <c r="A264" s="317"/>
      <c r="B264" s="311"/>
      <c r="C264" s="312"/>
      <c r="D264" s="312"/>
      <c r="E264" s="312"/>
      <c r="F264" s="320" t="s">
        <v>1006</v>
      </c>
      <c r="G264" s="321"/>
      <c r="H264" s="315">
        <f t="shared" si="5"/>
        <v>0</v>
      </c>
      <c r="I264" s="315">
        <v>0</v>
      </c>
      <c r="J264" s="315"/>
    </row>
    <row r="265" spans="1:10" ht="18" customHeight="1" hidden="1">
      <c r="A265" s="317"/>
      <c r="B265" s="311"/>
      <c r="C265" s="312"/>
      <c r="D265" s="312"/>
      <c r="E265" s="312"/>
      <c r="F265" s="320" t="s">
        <v>1006</v>
      </c>
      <c r="G265" s="321"/>
      <c r="H265" s="315">
        <f t="shared" si="5"/>
        <v>0</v>
      </c>
      <c r="I265" s="315"/>
      <c r="J265" s="315"/>
    </row>
    <row r="266" spans="1:10" ht="20.25" customHeight="1" hidden="1">
      <c r="A266" s="317">
        <v>2420</v>
      </c>
      <c r="B266" s="280" t="s">
        <v>1016</v>
      </c>
      <c r="C266" s="280" t="s">
        <v>246</v>
      </c>
      <c r="D266" s="280" t="s">
        <v>244</v>
      </c>
      <c r="E266" s="312"/>
      <c r="F266" s="320" t="s">
        <v>1017</v>
      </c>
      <c r="G266" s="321"/>
      <c r="H266" s="315">
        <v>0</v>
      </c>
      <c r="I266" s="315">
        <v>0</v>
      </c>
      <c r="J266" s="315">
        <v>0</v>
      </c>
    </row>
    <row r="267" spans="1:10" ht="25.5" customHeight="1" hidden="1">
      <c r="A267" s="317">
        <v>2421</v>
      </c>
      <c r="B267" s="311" t="s">
        <v>1016</v>
      </c>
      <c r="C267" s="312">
        <v>2</v>
      </c>
      <c r="D267" s="312">
        <v>1</v>
      </c>
      <c r="E267" s="312"/>
      <c r="F267" s="320" t="s">
        <v>1018</v>
      </c>
      <c r="G267" s="321"/>
      <c r="H267" s="315">
        <v>0</v>
      </c>
      <c r="I267" s="315">
        <v>0</v>
      </c>
      <c r="J267" s="315">
        <v>0</v>
      </c>
    </row>
    <row r="268" spans="1:10" ht="27" customHeight="1" hidden="1">
      <c r="A268" s="317"/>
      <c r="B268" s="311"/>
      <c r="C268" s="312"/>
      <c r="D268" s="312"/>
      <c r="E268" s="312"/>
      <c r="F268" s="320" t="s">
        <v>1000</v>
      </c>
      <c r="G268" s="321"/>
      <c r="H268" s="315"/>
      <c r="I268" s="315"/>
      <c r="J268" s="315"/>
    </row>
    <row r="269" spans="1:10" ht="23.25" customHeight="1" hidden="1">
      <c r="A269" s="317"/>
      <c r="B269" s="311"/>
      <c r="C269" s="312"/>
      <c r="D269" s="312"/>
      <c r="E269" s="340">
        <v>4239</v>
      </c>
      <c r="F269" s="320" t="s">
        <v>1003</v>
      </c>
      <c r="G269" s="321"/>
      <c r="H269" s="315">
        <v>0</v>
      </c>
      <c r="I269" s="315">
        <v>0</v>
      </c>
      <c r="J269" s="315">
        <v>0</v>
      </c>
    </row>
    <row r="270" spans="1:10" ht="20.25" customHeight="1" hidden="1">
      <c r="A270" s="317"/>
      <c r="B270" s="311"/>
      <c r="C270" s="312"/>
      <c r="D270" s="312"/>
      <c r="E270" s="280">
        <v>5121</v>
      </c>
      <c r="F270" s="320" t="s">
        <v>1019</v>
      </c>
      <c r="G270" s="321"/>
      <c r="H270" s="315">
        <v>0</v>
      </c>
      <c r="I270" s="315">
        <v>0</v>
      </c>
      <c r="J270" s="315">
        <v>0</v>
      </c>
    </row>
    <row r="271" spans="1:10" ht="26.25" customHeight="1">
      <c r="A271" s="317">
        <v>2450</v>
      </c>
      <c r="B271" s="311" t="s">
        <v>312</v>
      </c>
      <c r="C271" s="312">
        <v>5</v>
      </c>
      <c r="D271" s="312">
        <v>0</v>
      </c>
      <c r="E271" s="313"/>
      <c r="F271" s="320" t="s">
        <v>28</v>
      </c>
      <c r="G271" s="334" t="s">
        <v>583</v>
      </c>
      <c r="H271" s="315">
        <f t="shared" si="5"/>
        <v>1342000</v>
      </c>
      <c r="I271" s="315">
        <v>0</v>
      </c>
      <c r="J271" s="315">
        <f>J272</f>
        <v>1342000</v>
      </c>
    </row>
    <row r="272" spans="1:10" ht="24" customHeight="1">
      <c r="A272" s="317">
        <v>2451</v>
      </c>
      <c r="B272" s="311" t="s">
        <v>312</v>
      </c>
      <c r="C272" s="312">
        <v>5</v>
      </c>
      <c r="D272" s="312">
        <v>1</v>
      </c>
      <c r="E272" s="312"/>
      <c r="F272" s="320" t="s">
        <v>584</v>
      </c>
      <c r="G272" s="332" t="s">
        <v>585</v>
      </c>
      <c r="H272" s="315">
        <f>SUM(I272:J272)</f>
        <v>1342000</v>
      </c>
      <c r="I272" s="315">
        <v>0</v>
      </c>
      <c r="J272" s="315">
        <f>J274+J332+J333</f>
        <v>1342000</v>
      </c>
    </row>
    <row r="273" spans="1:10" ht="37.5" customHeight="1">
      <c r="A273" s="317"/>
      <c r="B273" s="311"/>
      <c r="C273" s="312"/>
      <c r="D273" s="312"/>
      <c r="E273" s="312"/>
      <c r="F273" s="320" t="s">
        <v>1000</v>
      </c>
      <c r="G273" s="321"/>
      <c r="H273" s="315">
        <f t="shared" si="5"/>
        <v>0</v>
      </c>
      <c r="I273" s="315">
        <v>0</v>
      </c>
      <c r="J273" s="315">
        <v>0</v>
      </c>
    </row>
    <row r="274" spans="1:10" ht="41.25" customHeight="1">
      <c r="A274" s="317"/>
      <c r="B274" s="311"/>
      <c r="C274" s="312"/>
      <c r="D274" s="312"/>
      <c r="E274" s="324">
        <v>5113</v>
      </c>
      <c r="F274" s="320" t="s">
        <v>242</v>
      </c>
      <c r="G274" s="321"/>
      <c r="H274" s="308">
        <f>SUM(I274:J274)</f>
        <v>993500</v>
      </c>
      <c r="I274" s="308">
        <v>0</v>
      </c>
      <c r="J274" s="315">
        <v>993500</v>
      </c>
    </row>
    <row r="275" spans="1:10" ht="1.5" customHeight="1" hidden="1">
      <c r="A275" s="317"/>
      <c r="B275" s="311"/>
      <c r="C275" s="312"/>
      <c r="D275" s="312"/>
      <c r="E275" s="312">
        <v>5129</v>
      </c>
      <c r="F275" s="320" t="s">
        <v>239</v>
      </c>
      <c r="G275" s="321"/>
      <c r="H275" s="308">
        <f aca="true" t="shared" si="6" ref="H275:H333">SUM(I275:J275)</f>
        <v>993500</v>
      </c>
      <c r="I275" s="308">
        <v>0</v>
      </c>
      <c r="J275" s="315">
        <v>993500</v>
      </c>
    </row>
    <row r="276" spans="1:10" ht="0.75" customHeight="1" hidden="1">
      <c r="A276" s="317"/>
      <c r="B276" s="311"/>
      <c r="C276" s="312"/>
      <c r="D276" s="312"/>
      <c r="E276" s="312"/>
      <c r="F276" s="320" t="s">
        <v>1006</v>
      </c>
      <c r="G276" s="321"/>
      <c r="H276" s="308">
        <f t="shared" si="6"/>
        <v>993500</v>
      </c>
      <c r="I276" s="308">
        <v>0</v>
      </c>
      <c r="J276" s="315">
        <v>993500</v>
      </c>
    </row>
    <row r="277" spans="1:10" ht="180" customHeight="1" hidden="1">
      <c r="A277" s="317">
        <v>2452</v>
      </c>
      <c r="B277" s="311" t="s">
        <v>312</v>
      </c>
      <c r="C277" s="312">
        <v>5</v>
      </c>
      <c r="D277" s="312">
        <v>2</v>
      </c>
      <c r="E277" s="312"/>
      <c r="F277" s="320" t="s">
        <v>586</v>
      </c>
      <c r="G277" s="332" t="s">
        <v>587</v>
      </c>
      <c r="H277" s="308">
        <f t="shared" si="6"/>
        <v>993500</v>
      </c>
      <c r="I277" s="308">
        <v>0</v>
      </c>
      <c r="J277" s="315">
        <v>993500</v>
      </c>
    </row>
    <row r="278" spans="1:10" ht="36" customHeight="1" hidden="1">
      <c r="A278" s="317"/>
      <c r="B278" s="311"/>
      <c r="C278" s="312"/>
      <c r="D278" s="312"/>
      <c r="E278" s="312"/>
      <c r="F278" s="320" t="s">
        <v>1000</v>
      </c>
      <c r="G278" s="321"/>
      <c r="H278" s="308">
        <f t="shared" si="6"/>
        <v>993500</v>
      </c>
      <c r="I278" s="308">
        <v>0</v>
      </c>
      <c r="J278" s="315">
        <v>993500</v>
      </c>
    </row>
    <row r="279" spans="1:10" ht="15" customHeight="1" hidden="1">
      <c r="A279" s="317"/>
      <c r="B279" s="311"/>
      <c r="C279" s="312"/>
      <c r="D279" s="312"/>
      <c r="E279" s="312"/>
      <c r="F279" s="320" t="s">
        <v>1006</v>
      </c>
      <c r="G279" s="321"/>
      <c r="H279" s="308">
        <f t="shared" si="6"/>
        <v>993500</v>
      </c>
      <c r="I279" s="308">
        <v>0</v>
      </c>
      <c r="J279" s="315">
        <v>993500</v>
      </c>
    </row>
    <row r="280" spans="1:10" ht="15" customHeight="1" hidden="1">
      <c r="A280" s="317"/>
      <c r="B280" s="311"/>
      <c r="C280" s="312"/>
      <c r="D280" s="312"/>
      <c r="E280" s="312"/>
      <c r="F280" s="320" t="s">
        <v>1006</v>
      </c>
      <c r="G280" s="321"/>
      <c r="H280" s="308">
        <f t="shared" si="6"/>
        <v>993500</v>
      </c>
      <c r="I280" s="308">
        <v>0</v>
      </c>
      <c r="J280" s="315">
        <v>993500</v>
      </c>
    </row>
    <row r="281" spans="1:10" ht="204" customHeight="1" hidden="1">
      <c r="A281" s="317">
        <v>2453</v>
      </c>
      <c r="B281" s="311" t="s">
        <v>312</v>
      </c>
      <c r="C281" s="312">
        <v>5</v>
      </c>
      <c r="D281" s="312">
        <v>3</v>
      </c>
      <c r="E281" s="312"/>
      <c r="F281" s="320" t="s">
        <v>588</v>
      </c>
      <c r="G281" s="332" t="s">
        <v>589</v>
      </c>
      <c r="H281" s="308">
        <f t="shared" si="6"/>
        <v>993500</v>
      </c>
      <c r="I281" s="308">
        <v>0</v>
      </c>
      <c r="J281" s="315">
        <v>993500</v>
      </c>
    </row>
    <row r="282" spans="1:10" ht="36" customHeight="1" hidden="1">
      <c r="A282" s="317"/>
      <c r="B282" s="311"/>
      <c r="C282" s="312"/>
      <c r="D282" s="312"/>
      <c r="E282" s="312"/>
      <c r="F282" s="320" t="s">
        <v>1000</v>
      </c>
      <c r="G282" s="321"/>
      <c r="H282" s="308">
        <f t="shared" si="6"/>
        <v>993500</v>
      </c>
      <c r="I282" s="308">
        <v>0</v>
      </c>
      <c r="J282" s="315">
        <v>993500</v>
      </c>
    </row>
    <row r="283" spans="1:10" ht="15" customHeight="1" hidden="1">
      <c r="A283" s="317"/>
      <c r="B283" s="311"/>
      <c r="C283" s="312"/>
      <c r="D283" s="312"/>
      <c r="E283" s="312"/>
      <c r="F283" s="320" t="s">
        <v>1006</v>
      </c>
      <c r="G283" s="321"/>
      <c r="H283" s="308">
        <f t="shared" si="6"/>
        <v>993500</v>
      </c>
      <c r="I283" s="308">
        <v>0</v>
      </c>
      <c r="J283" s="315">
        <v>993500</v>
      </c>
    </row>
    <row r="284" spans="1:10" ht="15" customHeight="1" hidden="1">
      <c r="A284" s="317"/>
      <c r="B284" s="311"/>
      <c r="C284" s="312"/>
      <c r="D284" s="312"/>
      <c r="E284" s="312"/>
      <c r="F284" s="320" t="s">
        <v>1006</v>
      </c>
      <c r="G284" s="321"/>
      <c r="H284" s="308">
        <f t="shared" si="6"/>
        <v>993500</v>
      </c>
      <c r="I284" s="308">
        <v>0</v>
      </c>
      <c r="J284" s="315">
        <v>993500</v>
      </c>
    </row>
    <row r="285" spans="1:10" ht="156" customHeight="1" hidden="1">
      <c r="A285" s="317">
        <v>2454</v>
      </c>
      <c r="B285" s="311" t="s">
        <v>312</v>
      </c>
      <c r="C285" s="312">
        <v>5</v>
      </c>
      <c r="D285" s="312">
        <v>4</v>
      </c>
      <c r="E285" s="312"/>
      <c r="F285" s="320" t="s">
        <v>590</v>
      </c>
      <c r="G285" s="332" t="s">
        <v>591</v>
      </c>
      <c r="H285" s="308">
        <f t="shared" si="6"/>
        <v>993500</v>
      </c>
      <c r="I285" s="308">
        <v>0</v>
      </c>
      <c r="J285" s="315">
        <v>993500</v>
      </c>
    </row>
    <row r="286" spans="1:10" ht="36" customHeight="1" hidden="1">
      <c r="A286" s="317"/>
      <c r="B286" s="311"/>
      <c r="C286" s="312"/>
      <c r="D286" s="312"/>
      <c r="E286" s="312"/>
      <c r="F286" s="320" t="s">
        <v>1000</v>
      </c>
      <c r="G286" s="321"/>
      <c r="H286" s="308">
        <f t="shared" si="6"/>
        <v>993500</v>
      </c>
      <c r="I286" s="308">
        <v>0</v>
      </c>
      <c r="J286" s="315">
        <v>993500</v>
      </c>
    </row>
    <row r="287" spans="1:10" ht="15" customHeight="1" hidden="1">
      <c r="A287" s="317"/>
      <c r="B287" s="311"/>
      <c r="C287" s="312"/>
      <c r="D287" s="312"/>
      <c r="E287" s="312"/>
      <c r="F287" s="320" t="s">
        <v>1006</v>
      </c>
      <c r="G287" s="321"/>
      <c r="H287" s="308">
        <f t="shared" si="6"/>
        <v>993500</v>
      </c>
      <c r="I287" s="308">
        <v>0</v>
      </c>
      <c r="J287" s="315">
        <v>993500</v>
      </c>
    </row>
    <row r="288" spans="1:10" ht="15" customHeight="1" hidden="1">
      <c r="A288" s="317"/>
      <c r="B288" s="311"/>
      <c r="C288" s="312"/>
      <c r="D288" s="312"/>
      <c r="E288" s="312"/>
      <c r="F288" s="320" t="s">
        <v>1006</v>
      </c>
      <c r="G288" s="321"/>
      <c r="H288" s="308">
        <f t="shared" si="6"/>
        <v>993500</v>
      </c>
      <c r="I288" s="308">
        <v>0</v>
      </c>
      <c r="J288" s="315">
        <v>993500</v>
      </c>
    </row>
    <row r="289" spans="1:10" ht="336" customHeight="1" hidden="1">
      <c r="A289" s="317">
        <v>2455</v>
      </c>
      <c r="B289" s="311" t="s">
        <v>312</v>
      </c>
      <c r="C289" s="312">
        <v>5</v>
      </c>
      <c r="D289" s="312">
        <v>5</v>
      </c>
      <c r="E289" s="312"/>
      <c r="F289" s="320" t="s">
        <v>592</v>
      </c>
      <c r="G289" s="332" t="s">
        <v>593</v>
      </c>
      <c r="H289" s="308">
        <f t="shared" si="6"/>
        <v>993500</v>
      </c>
      <c r="I289" s="308">
        <v>0</v>
      </c>
      <c r="J289" s="315">
        <v>993500</v>
      </c>
    </row>
    <row r="290" spans="1:10" ht="36" customHeight="1" hidden="1">
      <c r="A290" s="317"/>
      <c r="B290" s="311"/>
      <c r="C290" s="312"/>
      <c r="D290" s="312"/>
      <c r="E290" s="312"/>
      <c r="F290" s="320" t="s">
        <v>1000</v>
      </c>
      <c r="G290" s="321"/>
      <c r="H290" s="308">
        <f t="shared" si="6"/>
        <v>993500</v>
      </c>
      <c r="I290" s="308">
        <v>0</v>
      </c>
      <c r="J290" s="315">
        <v>993500</v>
      </c>
    </row>
    <row r="291" spans="1:10" ht="15" customHeight="1" hidden="1">
      <c r="A291" s="317"/>
      <c r="B291" s="311"/>
      <c r="C291" s="312"/>
      <c r="D291" s="312"/>
      <c r="E291" s="312"/>
      <c r="F291" s="320" t="s">
        <v>1006</v>
      </c>
      <c r="G291" s="321"/>
      <c r="H291" s="308">
        <f t="shared" si="6"/>
        <v>993500</v>
      </c>
      <c r="I291" s="308">
        <v>0</v>
      </c>
      <c r="J291" s="315">
        <v>993500</v>
      </c>
    </row>
    <row r="292" spans="1:10" ht="15" customHeight="1" hidden="1">
      <c r="A292" s="317"/>
      <c r="B292" s="311"/>
      <c r="C292" s="312"/>
      <c r="D292" s="312"/>
      <c r="E292" s="312"/>
      <c r="F292" s="320" t="s">
        <v>1006</v>
      </c>
      <c r="G292" s="321"/>
      <c r="H292" s="308">
        <f t="shared" si="6"/>
        <v>993500</v>
      </c>
      <c r="I292" s="308">
        <v>0</v>
      </c>
      <c r="J292" s="315">
        <v>993500</v>
      </c>
    </row>
    <row r="293" spans="1:10" ht="156" customHeight="1" hidden="1">
      <c r="A293" s="317">
        <v>2460</v>
      </c>
      <c r="B293" s="327" t="s">
        <v>312</v>
      </c>
      <c r="C293" s="313">
        <v>6</v>
      </c>
      <c r="D293" s="313">
        <v>0</v>
      </c>
      <c r="E293" s="313"/>
      <c r="F293" s="320" t="s">
        <v>29</v>
      </c>
      <c r="G293" s="318" t="s">
        <v>594</v>
      </c>
      <c r="H293" s="308">
        <f t="shared" si="6"/>
        <v>993500</v>
      </c>
      <c r="I293" s="308">
        <v>0</v>
      </c>
      <c r="J293" s="315">
        <v>993500</v>
      </c>
    </row>
    <row r="294" spans="1:10" ht="156" customHeight="1" hidden="1">
      <c r="A294" s="317">
        <v>2461</v>
      </c>
      <c r="B294" s="311" t="s">
        <v>312</v>
      </c>
      <c r="C294" s="312">
        <v>6</v>
      </c>
      <c r="D294" s="312">
        <v>1</v>
      </c>
      <c r="E294" s="312"/>
      <c r="F294" s="320" t="s">
        <v>595</v>
      </c>
      <c r="G294" s="332" t="s">
        <v>594</v>
      </c>
      <c r="H294" s="308">
        <f t="shared" si="6"/>
        <v>993500</v>
      </c>
      <c r="I294" s="308">
        <v>0</v>
      </c>
      <c r="J294" s="315">
        <v>993500</v>
      </c>
    </row>
    <row r="295" spans="1:10" ht="36" customHeight="1" hidden="1">
      <c r="A295" s="317"/>
      <c r="B295" s="311"/>
      <c r="C295" s="312"/>
      <c r="D295" s="312"/>
      <c r="E295" s="312"/>
      <c r="F295" s="320" t="s">
        <v>1000</v>
      </c>
      <c r="G295" s="321"/>
      <c r="H295" s="308">
        <f t="shared" si="6"/>
        <v>993500</v>
      </c>
      <c r="I295" s="308">
        <v>0</v>
      </c>
      <c r="J295" s="315">
        <v>993500</v>
      </c>
    </row>
    <row r="296" spans="1:10" ht="15" customHeight="1" hidden="1">
      <c r="A296" s="317"/>
      <c r="B296" s="311"/>
      <c r="C296" s="312"/>
      <c r="D296" s="312"/>
      <c r="E296" s="312"/>
      <c r="F296" s="320" t="s">
        <v>1006</v>
      </c>
      <c r="G296" s="321"/>
      <c r="H296" s="308">
        <f t="shared" si="6"/>
        <v>993500</v>
      </c>
      <c r="I296" s="308">
        <v>0</v>
      </c>
      <c r="J296" s="315">
        <v>993500</v>
      </c>
    </row>
    <row r="297" spans="1:10" ht="15" customHeight="1" hidden="1">
      <c r="A297" s="317"/>
      <c r="B297" s="311"/>
      <c r="C297" s="312"/>
      <c r="D297" s="312"/>
      <c r="E297" s="312"/>
      <c r="F297" s="320" t="s">
        <v>1006</v>
      </c>
      <c r="G297" s="321"/>
      <c r="H297" s="308">
        <f t="shared" si="6"/>
        <v>993500</v>
      </c>
      <c r="I297" s="308">
        <v>0</v>
      </c>
      <c r="J297" s="315">
        <v>993500</v>
      </c>
    </row>
    <row r="298" spans="1:10" ht="192" customHeight="1" hidden="1">
      <c r="A298" s="317">
        <v>2470</v>
      </c>
      <c r="B298" s="327" t="s">
        <v>312</v>
      </c>
      <c r="C298" s="313">
        <v>7</v>
      </c>
      <c r="D298" s="313">
        <v>0</v>
      </c>
      <c r="E298" s="313"/>
      <c r="F298" s="318" t="s">
        <v>30</v>
      </c>
      <c r="G298" s="334" t="s">
        <v>596</v>
      </c>
      <c r="H298" s="308">
        <f t="shared" si="6"/>
        <v>993500</v>
      </c>
      <c r="I298" s="308">
        <v>0</v>
      </c>
      <c r="J298" s="315">
        <v>993500</v>
      </c>
    </row>
    <row r="299" spans="1:10" ht="409.5" customHeight="1" hidden="1">
      <c r="A299" s="317">
        <v>2471</v>
      </c>
      <c r="B299" s="311" t="s">
        <v>312</v>
      </c>
      <c r="C299" s="312">
        <v>7</v>
      </c>
      <c r="D299" s="312">
        <v>1</v>
      </c>
      <c r="E299" s="312"/>
      <c r="F299" s="320" t="s">
        <v>597</v>
      </c>
      <c r="G299" s="332" t="s">
        <v>598</v>
      </c>
      <c r="H299" s="308">
        <f t="shared" si="6"/>
        <v>993500</v>
      </c>
      <c r="I299" s="308">
        <v>0</v>
      </c>
      <c r="J299" s="315">
        <v>993500</v>
      </c>
    </row>
    <row r="300" spans="1:10" ht="36" customHeight="1" hidden="1">
      <c r="A300" s="317"/>
      <c r="B300" s="311"/>
      <c r="C300" s="312"/>
      <c r="D300" s="312"/>
      <c r="E300" s="312"/>
      <c r="F300" s="320" t="s">
        <v>1000</v>
      </c>
      <c r="G300" s="321"/>
      <c r="H300" s="308">
        <f t="shared" si="6"/>
        <v>993500</v>
      </c>
      <c r="I300" s="308">
        <v>0</v>
      </c>
      <c r="J300" s="315">
        <v>993500</v>
      </c>
    </row>
    <row r="301" spans="1:10" ht="15" customHeight="1" hidden="1">
      <c r="A301" s="317"/>
      <c r="B301" s="311"/>
      <c r="C301" s="312"/>
      <c r="D301" s="312"/>
      <c r="E301" s="312"/>
      <c r="F301" s="320" t="s">
        <v>1006</v>
      </c>
      <c r="G301" s="321"/>
      <c r="H301" s="308">
        <f t="shared" si="6"/>
        <v>993500</v>
      </c>
      <c r="I301" s="308">
        <v>0</v>
      </c>
      <c r="J301" s="315">
        <v>993500</v>
      </c>
    </row>
    <row r="302" spans="1:10" ht="15" customHeight="1" hidden="1">
      <c r="A302" s="317"/>
      <c r="B302" s="311"/>
      <c r="C302" s="312"/>
      <c r="D302" s="312"/>
      <c r="E302" s="312"/>
      <c r="F302" s="320" t="s">
        <v>1006</v>
      </c>
      <c r="G302" s="321"/>
      <c r="H302" s="308">
        <f t="shared" si="6"/>
        <v>993500</v>
      </c>
      <c r="I302" s="308">
        <v>0</v>
      </c>
      <c r="J302" s="315">
        <v>993500</v>
      </c>
    </row>
    <row r="303" spans="1:10" ht="264" customHeight="1" hidden="1">
      <c r="A303" s="317">
        <v>2472</v>
      </c>
      <c r="B303" s="311" t="s">
        <v>312</v>
      </c>
      <c r="C303" s="312">
        <v>7</v>
      </c>
      <c r="D303" s="312">
        <v>2</v>
      </c>
      <c r="E303" s="312"/>
      <c r="F303" s="320" t="s">
        <v>599</v>
      </c>
      <c r="G303" s="341" t="s">
        <v>600</v>
      </c>
      <c r="H303" s="308">
        <f t="shared" si="6"/>
        <v>993500</v>
      </c>
      <c r="I303" s="308">
        <v>0</v>
      </c>
      <c r="J303" s="315">
        <v>993500</v>
      </c>
    </row>
    <row r="304" spans="1:10" ht="17.25" customHeight="1" hidden="1">
      <c r="A304" s="317"/>
      <c r="B304" s="311"/>
      <c r="C304" s="312"/>
      <c r="D304" s="312"/>
      <c r="E304" s="312"/>
      <c r="F304" s="320" t="s">
        <v>1000</v>
      </c>
      <c r="G304" s="321"/>
      <c r="H304" s="308">
        <f t="shared" si="6"/>
        <v>993500</v>
      </c>
      <c r="I304" s="308">
        <v>0</v>
      </c>
      <c r="J304" s="315">
        <v>993500</v>
      </c>
    </row>
    <row r="305" spans="1:10" ht="15" customHeight="1" hidden="1">
      <c r="A305" s="317"/>
      <c r="B305" s="311"/>
      <c r="C305" s="312"/>
      <c r="D305" s="312"/>
      <c r="E305" s="312"/>
      <c r="F305" s="320" t="s">
        <v>1006</v>
      </c>
      <c r="G305" s="321"/>
      <c r="H305" s="308">
        <f t="shared" si="6"/>
        <v>993500</v>
      </c>
      <c r="I305" s="308">
        <v>0</v>
      </c>
      <c r="J305" s="315">
        <v>993500</v>
      </c>
    </row>
    <row r="306" spans="1:10" ht="15" customHeight="1" hidden="1">
      <c r="A306" s="317"/>
      <c r="B306" s="311"/>
      <c r="C306" s="312"/>
      <c r="D306" s="312"/>
      <c r="E306" s="312"/>
      <c r="F306" s="320" t="s">
        <v>1006</v>
      </c>
      <c r="G306" s="321"/>
      <c r="H306" s="308">
        <f t="shared" si="6"/>
        <v>993500</v>
      </c>
      <c r="I306" s="308">
        <v>0</v>
      </c>
      <c r="J306" s="315">
        <v>993500</v>
      </c>
    </row>
    <row r="307" spans="1:10" ht="84" customHeight="1" hidden="1">
      <c r="A307" s="317">
        <v>2473</v>
      </c>
      <c r="B307" s="311" t="s">
        <v>312</v>
      </c>
      <c r="C307" s="312">
        <v>7</v>
      </c>
      <c r="D307" s="312">
        <v>3</v>
      </c>
      <c r="E307" s="312"/>
      <c r="F307" s="320" t="s">
        <v>601</v>
      </c>
      <c r="G307" s="332" t="s">
        <v>602</v>
      </c>
      <c r="H307" s="308">
        <f t="shared" si="6"/>
        <v>993500</v>
      </c>
      <c r="I307" s="308">
        <v>0</v>
      </c>
      <c r="J307" s="315">
        <v>993500</v>
      </c>
    </row>
    <row r="308" spans="1:10" ht="36" customHeight="1" hidden="1">
      <c r="A308" s="317"/>
      <c r="B308" s="311"/>
      <c r="C308" s="312"/>
      <c r="D308" s="312"/>
      <c r="E308" s="312"/>
      <c r="F308" s="320" t="s">
        <v>1000</v>
      </c>
      <c r="G308" s="321"/>
      <c r="H308" s="308">
        <f t="shared" si="6"/>
        <v>993500</v>
      </c>
      <c r="I308" s="308">
        <v>0</v>
      </c>
      <c r="J308" s="315">
        <v>993500</v>
      </c>
    </row>
    <row r="309" spans="1:10" ht="15" customHeight="1" hidden="1">
      <c r="A309" s="317"/>
      <c r="B309" s="311"/>
      <c r="C309" s="312"/>
      <c r="D309" s="312"/>
      <c r="E309" s="312"/>
      <c r="F309" s="320" t="s">
        <v>1006</v>
      </c>
      <c r="G309" s="321"/>
      <c r="H309" s="308">
        <f t="shared" si="6"/>
        <v>993500</v>
      </c>
      <c r="I309" s="308">
        <v>0</v>
      </c>
      <c r="J309" s="315">
        <v>993500</v>
      </c>
    </row>
    <row r="310" spans="1:10" ht="15" customHeight="1" hidden="1">
      <c r="A310" s="317"/>
      <c r="B310" s="311"/>
      <c r="C310" s="312"/>
      <c r="D310" s="312"/>
      <c r="E310" s="312"/>
      <c r="F310" s="320" t="s">
        <v>1006</v>
      </c>
      <c r="G310" s="321"/>
      <c r="H310" s="308">
        <f t="shared" si="6"/>
        <v>993500</v>
      </c>
      <c r="I310" s="308">
        <v>0</v>
      </c>
      <c r="J310" s="315">
        <v>993500</v>
      </c>
    </row>
    <row r="311" spans="1:10" ht="396" customHeight="1" hidden="1">
      <c r="A311" s="317">
        <v>2474</v>
      </c>
      <c r="B311" s="311" t="s">
        <v>312</v>
      </c>
      <c r="C311" s="312">
        <v>7</v>
      </c>
      <c r="D311" s="312">
        <v>4</v>
      </c>
      <c r="E311" s="312"/>
      <c r="F311" s="320" t="s">
        <v>603</v>
      </c>
      <c r="G311" s="321" t="s">
        <v>604</v>
      </c>
      <c r="H311" s="308">
        <f t="shared" si="6"/>
        <v>993500</v>
      </c>
      <c r="I311" s="308">
        <v>0</v>
      </c>
      <c r="J311" s="315">
        <v>993500</v>
      </c>
    </row>
    <row r="312" spans="1:10" ht="36" customHeight="1" hidden="1">
      <c r="A312" s="317"/>
      <c r="B312" s="311"/>
      <c r="C312" s="312"/>
      <c r="D312" s="312"/>
      <c r="E312" s="312"/>
      <c r="F312" s="320" t="s">
        <v>1000</v>
      </c>
      <c r="G312" s="321"/>
      <c r="H312" s="308">
        <f t="shared" si="6"/>
        <v>993500</v>
      </c>
      <c r="I312" s="308">
        <v>0</v>
      </c>
      <c r="J312" s="315">
        <v>993500</v>
      </c>
    </row>
    <row r="313" spans="1:10" ht="15" customHeight="1" hidden="1">
      <c r="A313" s="317"/>
      <c r="B313" s="311"/>
      <c r="C313" s="312"/>
      <c r="D313" s="312"/>
      <c r="E313" s="312"/>
      <c r="F313" s="320" t="s">
        <v>1006</v>
      </c>
      <c r="G313" s="321"/>
      <c r="H313" s="308">
        <f t="shared" si="6"/>
        <v>993500</v>
      </c>
      <c r="I313" s="308">
        <v>0</v>
      </c>
      <c r="J313" s="315">
        <v>993500</v>
      </c>
    </row>
    <row r="314" spans="1:10" ht="15" customHeight="1" hidden="1">
      <c r="A314" s="317"/>
      <c r="B314" s="311"/>
      <c r="C314" s="312"/>
      <c r="D314" s="312"/>
      <c r="E314" s="312"/>
      <c r="F314" s="320" t="s">
        <v>1006</v>
      </c>
      <c r="G314" s="321"/>
      <c r="H314" s="308">
        <f t="shared" si="6"/>
        <v>993500</v>
      </c>
      <c r="I314" s="308">
        <v>0</v>
      </c>
      <c r="J314" s="315">
        <v>993500</v>
      </c>
    </row>
    <row r="315" spans="1:10" ht="240" customHeight="1" hidden="1">
      <c r="A315" s="317">
        <v>2480</v>
      </c>
      <c r="B315" s="327" t="s">
        <v>312</v>
      </c>
      <c r="C315" s="313">
        <v>8</v>
      </c>
      <c r="D315" s="313">
        <v>0</v>
      </c>
      <c r="E315" s="313"/>
      <c r="F315" s="318" t="s">
        <v>31</v>
      </c>
      <c r="G315" s="318" t="s">
        <v>605</v>
      </c>
      <c r="H315" s="308">
        <f t="shared" si="6"/>
        <v>993500</v>
      </c>
      <c r="I315" s="308">
        <v>0</v>
      </c>
      <c r="J315" s="315">
        <v>993500</v>
      </c>
    </row>
    <row r="316" spans="1:10" ht="36.75" customHeight="1" hidden="1">
      <c r="A316" s="317">
        <v>2481</v>
      </c>
      <c r="B316" s="311" t="s">
        <v>312</v>
      </c>
      <c r="C316" s="312">
        <v>8</v>
      </c>
      <c r="D316" s="312">
        <v>1</v>
      </c>
      <c r="E316" s="312"/>
      <c r="F316" s="320" t="s">
        <v>606</v>
      </c>
      <c r="G316" s="332" t="s">
        <v>607</v>
      </c>
      <c r="H316" s="308">
        <f t="shared" si="6"/>
        <v>993500</v>
      </c>
      <c r="I316" s="308">
        <v>0</v>
      </c>
      <c r="J316" s="315">
        <v>993500</v>
      </c>
    </row>
    <row r="317" spans="1:10" ht="36" customHeight="1" hidden="1">
      <c r="A317" s="317"/>
      <c r="B317" s="311"/>
      <c r="C317" s="312"/>
      <c r="D317" s="312"/>
      <c r="E317" s="312"/>
      <c r="F317" s="320" t="s">
        <v>1000</v>
      </c>
      <c r="G317" s="321"/>
      <c r="H317" s="308">
        <f t="shared" si="6"/>
        <v>993500</v>
      </c>
      <c r="I317" s="308">
        <v>0</v>
      </c>
      <c r="J317" s="315">
        <v>993500</v>
      </c>
    </row>
    <row r="318" spans="1:10" ht="15" customHeight="1" hidden="1">
      <c r="A318" s="317"/>
      <c r="B318" s="311"/>
      <c r="C318" s="312"/>
      <c r="D318" s="312"/>
      <c r="E318" s="312"/>
      <c r="F318" s="320" t="s">
        <v>1006</v>
      </c>
      <c r="G318" s="321"/>
      <c r="H318" s="308">
        <f t="shared" si="6"/>
        <v>993500</v>
      </c>
      <c r="I318" s="308">
        <v>0</v>
      </c>
      <c r="J318" s="315">
        <v>993500</v>
      </c>
    </row>
    <row r="319" spans="1:10" ht="15" customHeight="1" hidden="1">
      <c r="A319" s="317"/>
      <c r="B319" s="311"/>
      <c r="C319" s="312"/>
      <c r="D319" s="312"/>
      <c r="E319" s="312"/>
      <c r="F319" s="320" t="s">
        <v>1006</v>
      </c>
      <c r="G319" s="321"/>
      <c r="H319" s="308">
        <f t="shared" si="6"/>
        <v>993500</v>
      </c>
      <c r="I319" s="308">
        <v>0</v>
      </c>
      <c r="J319" s="315">
        <v>993500</v>
      </c>
    </row>
    <row r="320" spans="1:10" ht="409.5" customHeight="1" hidden="1">
      <c r="A320" s="317">
        <v>2482</v>
      </c>
      <c r="B320" s="311" t="s">
        <v>312</v>
      </c>
      <c r="C320" s="312">
        <v>8</v>
      </c>
      <c r="D320" s="312">
        <v>2</v>
      </c>
      <c r="E320" s="312"/>
      <c r="F320" s="320" t="s">
        <v>608</v>
      </c>
      <c r="G320" s="332" t="s">
        <v>609</v>
      </c>
      <c r="H320" s="308">
        <f t="shared" si="6"/>
        <v>993500</v>
      </c>
      <c r="I320" s="308">
        <v>0</v>
      </c>
      <c r="J320" s="315">
        <v>993500</v>
      </c>
    </row>
    <row r="321" spans="1:10" ht="36" customHeight="1" hidden="1">
      <c r="A321" s="317"/>
      <c r="B321" s="311"/>
      <c r="C321" s="312"/>
      <c r="D321" s="312"/>
      <c r="E321" s="312"/>
      <c r="F321" s="320" t="s">
        <v>1000</v>
      </c>
      <c r="G321" s="321"/>
      <c r="H321" s="308">
        <f t="shared" si="6"/>
        <v>993500</v>
      </c>
      <c r="I321" s="308">
        <v>0</v>
      </c>
      <c r="J321" s="315">
        <v>993500</v>
      </c>
    </row>
    <row r="322" spans="1:10" ht="15" customHeight="1" hidden="1">
      <c r="A322" s="317"/>
      <c r="B322" s="311"/>
      <c r="C322" s="312"/>
      <c r="D322" s="312"/>
      <c r="E322" s="312"/>
      <c r="F322" s="320" t="s">
        <v>1006</v>
      </c>
      <c r="G322" s="321"/>
      <c r="H322" s="308">
        <f t="shared" si="6"/>
        <v>993500</v>
      </c>
      <c r="I322" s="308">
        <v>0</v>
      </c>
      <c r="J322" s="315">
        <v>993500</v>
      </c>
    </row>
    <row r="323" spans="1:10" ht="15" customHeight="1" hidden="1">
      <c r="A323" s="317"/>
      <c r="B323" s="311"/>
      <c r="C323" s="312"/>
      <c r="D323" s="312"/>
      <c r="E323" s="312"/>
      <c r="F323" s="320" t="s">
        <v>1006</v>
      </c>
      <c r="G323" s="321"/>
      <c r="H323" s="308">
        <f t="shared" si="6"/>
        <v>993500</v>
      </c>
      <c r="I323" s="308">
        <v>0</v>
      </c>
      <c r="J323" s="315">
        <v>993500</v>
      </c>
    </row>
    <row r="324" spans="1:10" ht="228" customHeight="1" hidden="1">
      <c r="A324" s="317">
        <v>2483</v>
      </c>
      <c r="B324" s="311" t="s">
        <v>312</v>
      </c>
      <c r="C324" s="312">
        <v>8</v>
      </c>
      <c r="D324" s="312">
        <v>3</v>
      </c>
      <c r="E324" s="312"/>
      <c r="F324" s="320" t="s">
        <v>610</v>
      </c>
      <c r="G324" s="332" t="s">
        <v>611</v>
      </c>
      <c r="H324" s="308">
        <f t="shared" si="6"/>
        <v>993500</v>
      </c>
      <c r="I324" s="308">
        <v>0</v>
      </c>
      <c r="J324" s="315">
        <v>993500</v>
      </c>
    </row>
    <row r="325" spans="1:10" ht="36" customHeight="1" hidden="1">
      <c r="A325" s="317"/>
      <c r="B325" s="311"/>
      <c r="C325" s="312"/>
      <c r="D325" s="312"/>
      <c r="E325" s="312"/>
      <c r="F325" s="320" t="s">
        <v>1000</v>
      </c>
      <c r="G325" s="321"/>
      <c r="H325" s="308">
        <f t="shared" si="6"/>
        <v>993500</v>
      </c>
      <c r="I325" s="308">
        <v>0</v>
      </c>
      <c r="J325" s="315">
        <v>993500</v>
      </c>
    </row>
    <row r="326" spans="1:10" ht="15" customHeight="1" hidden="1">
      <c r="A326" s="317"/>
      <c r="B326" s="311"/>
      <c r="C326" s="312"/>
      <c r="D326" s="312"/>
      <c r="E326" s="312"/>
      <c r="F326" s="320" t="s">
        <v>1006</v>
      </c>
      <c r="G326" s="321"/>
      <c r="H326" s="308">
        <f t="shared" si="6"/>
        <v>993500</v>
      </c>
      <c r="I326" s="308">
        <v>0</v>
      </c>
      <c r="J326" s="315">
        <v>993500</v>
      </c>
    </row>
    <row r="327" spans="1:10" ht="15" customHeight="1" hidden="1">
      <c r="A327" s="317"/>
      <c r="B327" s="311"/>
      <c r="C327" s="312"/>
      <c r="D327" s="312"/>
      <c r="E327" s="312"/>
      <c r="F327" s="320" t="s">
        <v>1006</v>
      </c>
      <c r="G327" s="321"/>
      <c r="H327" s="308">
        <f t="shared" si="6"/>
        <v>993500</v>
      </c>
      <c r="I327" s="308">
        <v>0</v>
      </c>
      <c r="J327" s="315">
        <v>993500</v>
      </c>
    </row>
    <row r="328" spans="1:10" ht="409.5" customHeight="1" hidden="1">
      <c r="A328" s="317">
        <v>2484</v>
      </c>
      <c r="B328" s="311" t="s">
        <v>312</v>
      </c>
      <c r="C328" s="312">
        <v>8</v>
      </c>
      <c r="D328" s="312">
        <v>4</v>
      </c>
      <c r="E328" s="312"/>
      <c r="F328" s="320" t="s">
        <v>612</v>
      </c>
      <c r="G328" s="332" t="s">
        <v>613</v>
      </c>
      <c r="H328" s="308">
        <f t="shared" si="6"/>
        <v>993500</v>
      </c>
      <c r="I328" s="308">
        <v>0</v>
      </c>
      <c r="J328" s="315">
        <v>993500</v>
      </c>
    </row>
    <row r="329" spans="1:10" ht="37.5" customHeight="1" hidden="1">
      <c r="A329" s="317"/>
      <c r="B329" s="311"/>
      <c r="C329" s="312"/>
      <c r="D329" s="312"/>
      <c r="E329" s="312"/>
      <c r="F329" s="320" t="s">
        <v>1000</v>
      </c>
      <c r="G329" s="321"/>
      <c r="H329" s="308">
        <f t="shared" si="6"/>
        <v>993500</v>
      </c>
      <c r="I329" s="308">
        <v>0</v>
      </c>
      <c r="J329" s="315">
        <v>993500</v>
      </c>
    </row>
    <row r="330" spans="1:10" ht="15" customHeight="1" hidden="1">
      <c r="A330" s="317"/>
      <c r="B330" s="311"/>
      <c r="C330" s="312"/>
      <c r="D330" s="312"/>
      <c r="E330" s="312"/>
      <c r="F330" s="320" t="s">
        <v>1006</v>
      </c>
      <c r="G330" s="321"/>
      <c r="H330" s="308">
        <f t="shared" si="6"/>
        <v>993500</v>
      </c>
      <c r="I330" s="308">
        <v>0</v>
      </c>
      <c r="J330" s="315">
        <v>993500</v>
      </c>
    </row>
    <row r="331" spans="1:10" ht="6" customHeight="1" hidden="1">
      <c r="A331" s="317"/>
      <c r="B331" s="311"/>
      <c r="C331" s="312"/>
      <c r="D331" s="312"/>
      <c r="E331" s="312"/>
      <c r="F331" s="320" t="s">
        <v>1006</v>
      </c>
      <c r="G331" s="321"/>
      <c r="H331" s="308">
        <f t="shared" si="6"/>
        <v>993500</v>
      </c>
      <c r="I331" s="308">
        <v>0</v>
      </c>
      <c r="J331" s="315">
        <v>993500</v>
      </c>
    </row>
    <row r="332" spans="1:10" ht="49.5" customHeight="1">
      <c r="A332" s="317"/>
      <c r="B332" s="311" t="s">
        <v>312</v>
      </c>
      <c r="C332" s="312">
        <v>5</v>
      </c>
      <c r="D332" s="312">
        <v>5</v>
      </c>
      <c r="E332" s="312">
        <v>5112</v>
      </c>
      <c r="F332" s="320" t="s">
        <v>1051</v>
      </c>
      <c r="G332" s="321"/>
      <c r="H332" s="308">
        <f t="shared" si="6"/>
        <v>336500</v>
      </c>
      <c r="I332" s="308">
        <v>0</v>
      </c>
      <c r="J332" s="315">
        <v>336500</v>
      </c>
    </row>
    <row r="333" spans="1:10" ht="49.5" customHeight="1">
      <c r="A333" s="317"/>
      <c r="B333" s="311"/>
      <c r="C333" s="312"/>
      <c r="D333" s="312"/>
      <c r="E333" s="312">
        <v>5113</v>
      </c>
      <c r="F333" s="320" t="s">
        <v>242</v>
      </c>
      <c r="G333" s="321"/>
      <c r="H333" s="308">
        <f t="shared" si="6"/>
        <v>12000</v>
      </c>
      <c r="I333" s="308">
        <v>0</v>
      </c>
      <c r="J333" s="315">
        <v>12000</v>
      </c>
    </row>
    <row r="334" spans="1:10" ht="49.5" customHeight="1">
      <c r="A334" s="317">
        <v>2490</v>
      </c>
      <c r="B334" s="311" t="s">
        <v>312</v>
      </c>
      <c r="C334" s="312">
        <v>9</v>
      </c>
      <c r="D334" s="312">
        <v>0</v>
      </c>
      <c r="E334" s="313"/>
      <c r="F334" s="320" t="s">
        <v>32</v>
      </c>
      <c r="G334" s="318" t="s">
        <v>621</v>
      </c>
      <c r="H334" s="315">
        <f>SUM(J334)</f>
        <v>-2320525</v>
      </c>
      <c r="I334" s="315">
        <v>0</v>
      </c>
      <c r="J334" s="315">
        <f>SUM(J335)</f>
        <v>-2320525</v>
      </c>
    </row>
    <row r="335" spans="1:10" ht="37.5" customHeight="1">
      <c r="A335" s="317">
        <v>2491</v>
      </c>
      <c r="B335" s="311" t="s">
        <v>312</v>
      </c>
      <c r="C335" s="312">
        <v>9</v>
      </c>
      <c r="D335" s="312">
        <v>1</v>
      </c>
      <c r="E335" s="312"/>
      <c r="F335" s="320" t="s">
        <v>620</v>
      </c>
      <c r="G335" s="332" t="s">
        <v>622</v>
      </c>
      <c r="H335" s="315">
        <f>SUM(I335:J335)</f>
        <v>-2320525</v>
      </c>
      <c r="I335" s="315">
        <v>0</v>
      </c>
      <c r="J335" s="315">
        <v>-2320525</v>
      </c>
    </row>
    <row r="336" spans="1:10" ht="39" customHeight="1">
      <c r="A336" s="317"/>
      <c r="B336" s="311"/>
      <c r="C336" s="312"/>
      <c r="D336" s="312"/>
      <c r="E336" s="312"/>
      <c r="F336" s="320" t="s">
        <v>1000</v>
      </c>
      <c r="G336" s="321"/>
      <c r="H336" s="315">
        <f aca="true" t="shared" si="7" ref="H336:H394">SUM(I336:J336)</f>
        <v>0</v>
      </c>
      <c r="I336" s="315">
        <v>0</v>
      </c>
      <c r="J336" s="315">
        <v>0</v>
      </c>
    </row>
    <row r="337" spans="1:10" ht="38.25" customHeight="1">
      <c r="A337" s="317"/>
      <c r="B337" s="311"/>
      <c r="C337" s="312"/>
      <c r="D337" s="312"/>
      <c r="E337" s="317"/>
      <c r="F337" s="322" t="s">
        <v>1021</v>
      </c>
      <c r="G337" s="321"/>
      <c r="H337" s="342">
        <v>0</v>
      </c>
      <c r="I337" s="342">
        <v>0</v>
      </c>
      <c r="J337" s="342">
        <v>0</v>
      </c>
    </row>
    <row r="338" spans="1:10" ht="25.5" customHeight="1">
      <c r="A338" s="317"/>
      <c r="B338" s="311"/>
      <c r="C338" s="312"/>
      <c r="D338" s="312"/>
      <c r="E338" s="317">
        <v>8111</v>
      </c>
      <c r="F338" s="322" t="s">
        <v>1022</v>
      </c>
      <c r="G338" s="321"/>
      <c r="H338" s="342">
        <v>0</v>
      </c>
      <c r="I338" s="342">
        <v>0</v>
      </c>
      <c r="J338" s="342">
        <v>0</v>
      </c>
    </row>
    <row r="339" spans="1:10" ht="37.5" customHeight="1">
      <c r="A339" s="317"/>
      <c r="B339" s="311"/>
      <c r="C339" s="312"/>
      <c r="D339" s="312"/>
      <c r="E339" s="317">
        <v>8121</v>
      </c>
      <c r="F339" s="322" t="s">
        <v>1023</v>
      </c>
      <c r="G339" s="321"/>
      <c r="H339" s="342">
        <v>0</v>
      </c>
      <c r="I339" s="342">
        <v>0</v>
      </c>
      <c r="J339" s="342">
        <v>0</v>
      </c>
    </row>
    <row r="340" spans="1:10" ht="39" customHeight="1">
      <c r="A340" s="317"/>
      <c r="B340" s="311"/>
      <c r="C340" s="312"/>
      <c r="D340" s="312"/>
      <c r="E340" s="317"/>
      <c r="F340" s="322" t="s">
        <v>1024</v>
      </c>
      <c r="G340" s="321"/>
      <c r="H340" s="342">
        <f t="shared" si="7"/>
        <v>0</v>
      </c>
      <c r="I340" s="342">
        <v>0</v>
      </c>
      <c r="J340" s="342">
        <v>0</v>
      </c>
    </row>
    <row r="341" spans="1:10" ht="25.5" customHeight="1">
      <c r="A341" s="317"/>
      <c r="B341" s="311"/>
      <c r="C341" s="312"/>
      <c r="D341" s="312"/>
      <c r="E341" s="317">
        <v>8411</v>
      </c>
      <c r="F341" s="322" t="s">
        <v>1025</v>
      </c>
      <c r="G341" s="321"/>
      <c r="H341" s="342">
        <f t="shared" si="7"/>
        <v>-2320525</v>
      </c>
      <c r="I341" s="342"/>
      <c r="J341" s="342">
        <v>-2320525</v>
      </c>
    </row>
    <row r="342" spans="1:10" ht="103.5" customHeight="1">
      <c r="A342" s="310">
        <v>2500</v>
      </c>
      <c r="B342" s="311" t="s">
        <v>314</v>
      </c>
      <c r="C342" s="312">
        <v>0</v>
      </c>
      <c r="D342" s="312">
        <v>0</v>
      </c>
      <c r="E342" s="313"/>
      <c r="F342" s="343" t="s">
        <v>1026</v>
      </c>
      <c r="G342" s="333" t="s">
        <v>623</v>
      </c>
      <c r="H342" s="315">
        <f>SUM(I342:J342)</f>
        <v>297800</v>
      </c>
      <c r="I342" s="315">
        <f>I343</f>
        <v>163800</v>
      </c>
      <c r="J342" s="315">
        <f>J343+J348</f>
        <v>134000</v>
      </c>
    </row>
    <row r="343" spans="1:10" s="316" customFormat="1" ht="24" customHeight="1">
      <c r="A343" s="317">
        <v>2510</v>
      </c>
      <c r="B343" s="311" t="s">
        <v>314</v>
      </c>
      <c r="C343" s="312">
        <v>1</v>
      </c>
      <c r="D343" s="312">
        <v>0</v>
      </c>
      <c r="E343" s="313"/>
      <c r="F343" s="318" t="s">
        <v>33</v>
      </c>
      <c r="G343" s="318" t="s">
        <v>625</v>
      </c>
      <c r="H343" s="315">
        <f>SUM(I343:J343)</f>
        <v>165800</v>
      </c>
      <c r="I343" s="315">
        <f>I344</f>
        <v>163800</v>
      </c>
      <c r="J343" s="315">
        <f>J344</f>
        <v>2000</v>
      </c>
    </row>
    <row r="344" spans="1:10" ht="23.25" customHeight="1">
      <c r="A344" s="317">
        <v>2511</v>
      </c>
      <c r="B344" s="311" t="s">
        <v>314</v>
      </c>
      <c r="C344" s="312">
        <v>1</v>
      </c>
      <c r="D344" s="312">
        <v>1</v>
      </c>
      <c r="E344" s="312"/>
      <c r="F344" s="320" t="s">
        <v>624</v>
      </c>
      <c r="G344" s="332" t="s">
        <v>626</v>
      </c>
      <c r="H344" s="315">
        <f t="shared" si="7"/>
        <v>165800</v>
      </c>
      <c r="I344" s="315">
        <f>I346</f>
        <v>163800</v>
      </c>
      <c r="J344" s="315">
        <f>J347</f>
        <v>2000</v>
      </c>
    </row>
    <row r="345" spans="1:10" ht="42" customHeight="1">
      <c r="A345" s="317"/>
      <c r="B345" s="311"/>
      <c r="C345" s="312"/>
      <c r="D345" s="312"/>
      <c r="E345" s="312"/>
      <c r="F345" s="320" t="s">
        <v>1000</v>
      </c>
      <c r="G345" s="321"/>
      <c r="H345" s="315">
        <f t="shared" si="7"/>
        <v>0</v>
      </c>
      <c r="I345" s="315">
        <v>0</v>
      </c>
      <c r="J345" s="315">
        <v>0</v>
      </c>
    </row>
    <row r="346" spans="1:10" ht="40.5" customHeight="1">
      <c r="A346" s="317"/>
      <c r="B346" s="311"/>
      <c r="C346" s="312"/>
      <c r="D346" s="312"/>
      <c r="E346" s="312">
        <v>4637</v>
      </c>
      <c r="F346" s="336" t="s">
        <v>232</v>
      </c>
      <c r="G346" s="321"/>
      <c r="H346" s="315">
        <f t="shared" si="7"/>
        <v>163800</v>
      </c>
      <c r="I346" s="315">
        <v>163800</v>
      </c>
      <c r="J346" s="315">
        <v>0</v>
      </c>
    </row>
    <row r="347" spans="1:10" ht="24.75" customHeight="1">
      <c r="A347" s="317"/>
      <c r="B347" s="311"/>
      <c r="C347" s="312"/>
      <c r="D347" s="312"/>
      <c r="E347" s="324">
        <v>5129</v>
      </c>
      <c r="F347" s="320" t="s">
        <v>1050</v>
      </c>
      <c r="G347" s="321"/>
      <c r="H347" s="315">
        <f t="shared" si="7"/>
        <v>2000</v>
      </c>
      <c r="I347" s="315">
        <v>0</v>
      </c>
      <c r="J347" s="315">
        <v>2000</v>
      </c>
    </row>
    <row r="348" spans="1:10" ht="24.75" customHeight="1">
      <c r="A348" s="317"/>
      <c r="B348" s="311" t="s">
        <v>314</v>
      </c>
      <c r="C348" s="312">
        <v>2</v>
      </c>
      <c r="D348" s="312">
        <v>0</v>
      </c>
      <c r="E348" s="324"/>
      <c r="F348" s="344" t="s">
        <v>1056</v>
      </c>
      <c r="G348" s="321"/>
      <c r="H348" s="315">
        <f>J348</f>
        <v>132000</v>
      </c>
      <c r="I348" s="315">
        <f>I351+I352</f>
        <v>0</v>
      </c>
      <c r="J348" s="315">
        <f>J351+J352</f>
        <v>132000</v>
      </c>
    </row>
    <row r="349" spans="1:10" ht="24.75" customHeight="1">
      <c r="A349" s="317"/>
      <c r="B349" s="311" t="s">
        <v>314</v>
      </c>
      <c r="C349" s="312">
        <v>2</v>
      </c>
      <c r="D349" s="312">
        <v>1</v>
      </c>
      <c r="E349" s="324"/>
      <c r="F349" s="345" t="s">
        <v>1057</v>
      </c>
      <c r="G349" s="321"/>
      <c r="H349" s="315"/>
      <c r="I349" s="315"/>
      <c r="J349" s="315"/>
    </row>
    <row r="350" spans="1:10" ht="49.5" customHeight="1">
      <c r="A350" s="317"/>
      <c r="B350" s="311"/>
      <c r="C350" s="312"/>
      <c r="D350" s="312"/>
      <c r="E350" s="324"/>
      <c r="F350" s="320" t="s">
        <v>1000</v>
      </c>
      <c r="G350" s="321"/>
      <c r="H350" s="315">
        <f>SUM(I350:J350)</f>
        <v>0</v>
      </c>
      <c r="I350" s="315">
        <v>0</v>
      </c>
      <c r="J350" s="315">
        <v>0</v>
      </c>
    </row>
    <row r="351" spans="1:10" ht="49.5" customHeight="1">
      <c r="A351" s="317"/>
      <c r="B351" s="311"/>
      <c r="C351" s="312"/>
      <c r="D351" s="312"/>
      <c r="E351" s="324">
        <v>5112</v>
      </c>
      <c r="F351" s="346" t="s">
        <v>1020</v>
      </c>
      <c r="G351" s="321"/>
      <c r="H351" s="315">
        <f>J351</f>
        <v>130000</v>
      </c>
      <c r="I351" s="315">
        <v>0</v>
      </c>
      <c r="J351" s="315">
        <v>130000</v>
      </c>
    </row>
    <row r="352" spans="1:10" ht="49.5" customHeight="1">
      <c r="A352" s="317"/>
      <c r="B352" s="311"/>
      <c r="C352" s="312"/>
      <c r="D352" s="312"/>
      <c r="E352" s="324">
        <v>5129</v>
      </c>
      <c r="F352" s="322" t="s">
        <v>1050</v>
      </c>
      <c r="G352" s="321"/>
      <c r="H352" s="315">
        <f>J352</f>
        <v>2000</v>
      </c>
      <c r="I352" s="315">
        <v>0</v>
      </c>
      <c r="J352" s="315">
        <v>2000</v>
      </c>
    </row>
    <row r="353" spans="1:10" ht="45.75" customHeight="1">
      <c r="A353" s="317">
        <v>2560</v>
      </c>
      <c r="B353" s="311" t="s">
        <v>314</v>
      </c>
      <c r="C353" s="312">
        <v>6</v>
      </c>
      <c r="D353" s="312">
        <v>0</v>
      </c>
      <c r="E353" s="324"/>
      <c r="F353" s="347" t="s">
        <v>1027</v>
      </c>
      <c r="G353" s="321"/>
      <c r="H353" s="315">
        <v>0</v>
      </c>
      <c r="I353" s="315">
        <v>0</v>
      </c>
      <c r="J353" s="315">
        <v>0</v>
      </c>
    </row>
    <row r="354" spans="1:10" ht="31.5" customHeight="1">
      <c r="A354" s="317"/>
      <c r="B354" s="311"/>
      <c r="C354" s="312"/>
      <c r="D354" s="312"/>
      <c r="E354" s="340">
        <v>5121</v>
      </c>
      <c r="F354" s="348" t="s">
        <v>1028</v>
      </c>
      <c r="G354" s="321"/>
      <c r="H354" s="315">
        <v>0</v>
      </c>
      <c r="I354" s="315">
        <v>0</v>
      </c>
      <c r="J354" s="315">
        <v>0</v>
      </c>
    </row>
    <row r="355" spans="1:10" ht="37.5" customHeight="1">
      <c r="A355" s="317">
        <v>2561</v>
      </c>
      <c r="B355" s="311" t="s">
        <v>314</v>
      </c>
      <c r="C355" s="312">
        <v>6</v>
      </c>
      <c r="D355" s="312">
        <v>1</v>
      </c>
      <c r="E355" s="340"/>
      <c r="F355" s="347" t="s">
        <v>1029</v>
      </c>
      <c r="G355" s="321"/>
      <c r="H355" s="315">
        <v>0</v>
      </c>
      <c r="I355" s="315">
        <v>0</v>
      </c>
      <c r="J355" s="315">
        <v>0</v>
      </c>
    </row>
    <row r="356" spans="1:10" ht="50.25" customHeight="1">
      <c r="A356" s="317"/>
      <c r="B356" s="311"/>
      <c r="C356" s="312"/>
      <c r="D356" s="312"/>
      <c r="E356" s="340"/>
      <c r="F356" s="320" t="s">
        <v>1000</v>
      </c>
      <c r="G356" s="321"/>
      <c r="H356" s="315"/>
      <c r="I356" s="315"/>
      <c r="J356" s="315"/>
    </row>
    <row r="357" spans="1:10" ht="20.25" customHeight="1">
      <c r="A357" s="317"/>
      <c r="B357" s="311"/>
      <c r="C357" s="312"/>
      <c r="D357" s="312"/>
      <c r="E357" s="340">
        <v>4269</v>
      </c>
      <c r="F357" s="346" t="s">
        <v>1004</v>
      </c>
      <c r="G357" s="321"/>
      <c r="H357" s="315">
        <v>0</v>
      </c>
      <c r="I357" s="315">
        <v>0</v>
      </c>
      <c r="J357" s="315">
        <v>0</v>
      </c>
    </row>
    <row r="358" spans="1:10" ht="24.75" customHeight="1">
      <c r="A358" s="317"/>
      <c r="B358" s="311"/>
      <c r="C358" s="312"/>
      <c r="D358" s="312"/>
      <c r="E358" s="340">
        <v>5131</v>
      </c>
      <c r="F358" s="346" t="s">
        <v>425</v>
      </c>
      <c r="G358" s="321"/>
      <c r="H358" s="315">
        <v>0</v>
      </c>
      <c r="I358" s="315">
        <v>0</v>
      </c>
      <c r="J358" s="315">
        <v>0</v>
      </c>
    </row>
    <row r="359" spans="1:10" ht="99.75" customHeight="1">
      <c r="A359" s="317">
        <v>2600</v>
      </c>
      <c r="B359" s="312">
        <v>6</v>
      </c>
      <c r="C359" s="312">
        <v>0</v>
      </c>
      <c r="D359" s="312">
        <v>0</v>
      </c>
      <c r="E359" s="312"/>
      <c r="F359" s="306" t="s">
        <v>1030</v>
      </c>
      <c r="G359" s="321"/>
      <c r="H359" s="315">
        <f>SUM(H484+H488+H494+H500)</f>
        <v>323740</v>
      </c>
      <c r="I359" s="315">
        <f>I494+I500</f>
        <v>103740</v>
      </c>
      <c r="J359" s="315">
        <f>J488+J494</f>
        <v>220000</v>
      </c>
    </row>
    <row r="360" spans="1:10" ht="264" customHeight="1" hidden="1">
      <c r="A360" s="327" t="s">
        <v>1031</v>
      </c>
      <c r="B360" s="311" t="s">
        <v>314</v>
      </c>
      <c r="C360" s="312">
        <v>2</v>
      </c>
      <c r="D360" s="312">
        <v>0</v>
      </c>
      <c r="E360" s="313"/>
      <c r="F360" s="349" t="s">
        <v>34</v>
      </c>
      <c r="G360" s="318" t="s">
        <v>627</v>
      </c>
      <c r="H360" s="315">
        <f t="shared" si="7"/>
        <v>0</v>
      </c>
      <c r="I360" s="315">
        <f>SUM(I361)</f>
        <v>0</v>
      </c>
      <c r="J360" s="315">
        <f>SUM(J361)</f>
        <v>0</v>
      </c>
    </row>
    <row r="361" spans="1:10" ht="264" customHeight="1" hidden="1">
      <c r="A361" s="317">
        <v>2521</v>
      </c>
      <c r="B361" s="311" t="s">
        <v>314</v>
      </c>
      <c r="C361" s="312">
        <v>2</v>
      </c>
      <c r="D361" s="312">
        <v>1</v>
      </c>
      <c r="E361" s="312"/>
      <c r="F361" s="320" t="s">
        <v>628</v>
      </c>
      <c r="G361" s="332" t="s">
        <v>629</v>
      </c>
      <c r="H361" s="315">
        <f t="shared" si="7"/>
        <v>0</v>
      </c>
      <c r="I361" s="315">
        <f>SUM(I363:I364)</f>
        <v>0</v>
      </c>
      <c r="J361" s="315">
        <f>SUM(J363:J364)</f>
        <v>0</v>
      </c>
    </row>
    <row r="362" spans="1:10" ht="36" customHeight="1" hidden="1">
      <c r="A362" s="317"/>
      <c r="B362" s="311"/>
      <c r="C362" s="312"/>
      <c r="D362" s="312"/>
      <c r="E362" s="312"/>
      <c r="F362" s="320" t="s">
        <v>1000</v>
      </c>
      <c r="G362" s="321"/>
      <c r="H362" s="315">
        <f t="shared" si="7"/>
        <v>0</v>
      </c>
      <c r="I362" s="315"/>
      <c r="J362" s="315"/>
    </row>
    <row r="363" spans="1:10" ht="15" customHeight="1" hidden="1">
      <c r="A363" s="317"/>
      <c r="B363" s="311"/>
      <c r="C363" s="312"/>
      <c r="D363" s="312"/>
      <c r="E363" s="312"/>
      <c r="F363" s="320" t="s">
        <v>1006</v>
      </c>
      <c r="G363" s="321"/>
      <c r="H363" s="315">
        <f t="shared" si="7"/>
        <v>0</v>
      </c>
      <c r="I363" s="315"/>
      <c r="J363" s="315"/>
    </row>
    <row r="364" spans="1:10" ht="15" customHeight="1" hidden="1">
      <c r="A364" s="317"/>
      <c r="B364" s="311"/>
      <c r="C364" s="312"/>
      <c r="D364" s="312"/>
      <c r="E364" s="312"/>
      <c r="F364" s="320" t="s">
        <v>1006</v>
      </c>
      <c r="G364" s="321"/>
      <c r="H364" s="315">
        <f t="shared" si="7"/>
        <v>0</v>
      </c>
      <c r="I364" s="315"/>
      <c r="J364" s="315"/>
    </row>
    <row r="365" spans="1:10" ht="228" customHeight="1" hidden="1">
      <c r="A365" s="317">
        <v>2530</v>
      </c>
      <c r="B365" s="311" t="s">
        <v>314</v>
      </c>
      <c r="C365" s="312">
        <v>3</v>
      </c>
      <c r="D365" s="312">
        <v>0</v>
      </c>
      <c r="E365" s="313"/>
      <c r="F365" s="349" t="s">
        <v>35</v>
      </c>
      <c r="G365" s="318" t="s">
        <v>631</v>
      </c>
      <c r="H365" s="315">
        <f t="shared" si="7"/>
        <v>0</v>
      </c>
      <c r="I365" s="315">
        <f>SUM(I366)</f>
        <v>0</v>
      </c>
      <c r="J365" s="315">
        <f>SUM(J366)</f>
        <v>0</v>
      </c>
    </row>
    <row r="366" spans="1:10" ht="228" customHeight="1" hidden="1">
      <c r="A366" s="317">
        <v>3531</v>
      </c>
      <c r="B366" s="311" t="s">
        <v>314</v>
      </c>
      <c r="C366" s="312">
        <v>3</v>
      </c>
      <c r="D366" s="312">
        <v>1</v>
      </c>
      <c r="E366" s="312"/>
      <c r="F366" s="320" t="s">
        <v>630</v>
      </c>
      <c r="G366" s="332" t="s">
        <v>632</v>
      </c>
      <c r="H366" s="315">
        <f t="shared" si="7"/>
        <v>0</v>
      </c>
      <c r="I366" s="315">
        <f>SUM(I368:I369)</f>
        <v>0</v>
      </c>
      <c r="J366" s="315">
        <f>SUM(J368:J369)</f>
        <v>0</v>
      </c>
    </row>
    <row r="367" spans="1:10" ht="36" customHeight="1" hidden="1">
      <c r="A367" s="317"/>
      <c r="B367" s="311"/>
      <c r="C367" s="312"/>
      <c r="D367" s="312"/>
      <c r="E367" s="312"/>
      <c r="F367" s="320" t="s">
        <v>1000</v>
      </c>
      <c r="G367" s="321"/>
      <c r="H367" s="315">
        <f t="shared" si="7"/>
        <v>0</v>
      </c>
      <c r="I367" s="315"/>
      <c r="J367" s="315"/>
    </row>
    <row r="368" spans="1:10" ht="15" customHeight="1" hidden="1">
      <c r="A368" s="317"/>
      <c r="B368" s="311"/>
      <c r="C368" s="312"/>
      <c r="D368" s="312"/>
      <c r="E368" s="312"/>
      <c r="F368" s="320" t="s">
        <v>1006</v>
      </c>
      <c r="G368" s="321"/>
      <c r="H368" s="315">
        <f t="shared" si="7"/>
        <v>0</v>
      </c>
      <c r="I368" s="315"/>
      <c r="J368" s="315"/>
    </row>
    <row r="369" spans="1:10" ht="15" customHeight="1" hidden="1">
      <c r="A369" s="317"/>
      <c r="B369" s="311"/>
      <c r="C369" s="312"/>
      <c r="D369" s="312"/>
      <c r="E369" s="312"/>
      <c r="F369" s="320" t="s">
        <v>1006</v>
      </c>
      <c r="G369" s="321"/>
      <c r="H369" s="315">
        <f t="shared" si="7"/>
        <v>0</v>
      </c>
      <c r="I369" s="315"/>
      <c r="J369" s="315"/>
    </row>
    <row r="370" spans="1:10" ht="409.5" customHeight="1" hidden="1">
      <c r="A370" s="317">
        <v>2540</v>
      </c>
      <c r="B370" s="311" t="s">
        <v>314</v>
      </c>
      <c r="C370" s="312">
        <v>4</v>
      </c>
      <c r="D370" s="312">
        <v>0</v>
      </c>
      <c r="E370" s="313"/>
      <c r="F370" s="349" t="s">
        <v>36</v>
      </c>
      <c r="G370" s="318" t="s">
        <v>634</v>
      </c>
      <c r="H370" s="315">
        <f t="shared" si="7"/>
        <v>0</v>
      </c>
      <c r="I370" s="315">
        <f>SUM(I371)</f>
        <v>0</v>
      </c>
      <c r="J370" s="315">
        <f>SUM(J371)</f>
        <v>0</v>
      </c>
    </row>
    <row r="371" spans="1:10" ht="409.5" customHeight="1" hidden="1">
      <c r="A371" s="317">
        <v>2541</v>
      </c>
      <c r="B371" s="311" t="s">
        <v>314</v>
      </c>
      <c r="C371" s="312">
        <v>4</v>
      </c>
      <c r="D371" s="312">
        <v>1</v>
      </c>
      <c r="E371" s="312"/>
      <c r="F371" s="320" t="s">
        <v>633</v>
      </c>
      <c r="G371" s="332" t="s">
        <v>635</v>
      </c>
      <c r="H371" s="315">
        <f t="shared" si="7"/>
        <v>0</v>
      </c>
      <c r="I371" s="315">
        <f>SUM(I373:I374)</f>
        <v>0</v>
      </c>
      <c r="J371" s="315">
        <f>SUM(J373:J374)</f>
        <v>0</v>
      </c>
    </row>
    <row r="372" spans="1:10" ht="24" customHeight="1" hidden="1">
      <c r="A372" s="317"/>
      <c r="B372" s="311"/>
      <c r="C372" s="312"/>
      <c r="D372" s="312"/>
      <c r="E372" s="312"/>
      <c r="F372" s="320" t="s">
        <v>1000</v>
      </c>
      <c r="G372" s="321"/>
      <c r="H372" s="315">
        <f t="shared" si="7"/>
        <v>0</v>
      </c>
      <c r="I372" s="315"/>
      <c r="J372" s="315"/>
    </row>
    <row r="373" spans="1:10" ht="15" customHeight="1" hidden="1">
      <c r="A373" s="317"/>
      <c r="B373" s="311"/>
      <c r="C373" s="312"/>
      <c r="D373" s="312"/>
      <c r="E373" s="312"/>
      <c r="F373" s="320" t="s">
        <v>1006</v>
      </c>
      <c r="G373" s="321"/>
      <c r="H373" s="315">
        <f t="shared" si="7"/>
        <v>0</v>
      </c>
      <c r="I373" s="315"/>
      <c r="J373" s="315"/>
    </row>
    <row r="374" spans="1:10" ht="15" customHeight="1" hidden="1">
      <c r="A374" s="317"/>
      <c r="B374" s="311"/>
      <c r="C374" s="312"/>
      <c r="D374" s="312"/>
      <c r="E374" s="312"/>
      <c r="F374" s="320" t="s">
        <v>1006</v>
      </c>
      <c r="G374" s="321"/>
      <c r="H374" s="315">
        <f t="shared" si="7"/>
        <v>0</v>
      </c>
      <c r="I374" s="315"/>
      <c r="J374" s="315"/>
    </row>
    <row r="375" spans="1:10" ht="336" customHeight="1" hidden="1">
      <c r="A375" s="317">
        <v>2550</v>
      </c>
      <c r="B375" s="311" t="s">
        <v>314</v>
      </c>
      <c r="C375" s="312">
        <v>5</v>
      </c>
      <c r="D375" s="312">
        <v>0</v>
      </c>
      <c r="E375" s="313"/>
      <c r="F375" s="349" t="s">
        <v>37</v>
      </c>
      <c r="G375" s="318" t="s">
        <v>637</v>
      </c>
      <c r="H375" s="315">
        <f t="shared" si="7"/>
        <v>0</v>
      </c>
      <c r="I375" s="315">
        <f>SUM(I376)</f>
        <v>0</v>
      </c>
      <c r="J375" s="315">
        <f>SUM(J376)</f>
        <v>0</v>
      </c>
    </row>
    <row r="376" spans="1:10" ht="36" customHeight="1" hidden="1">
      <c r="A376" s="317">
        <v>2551</v>
      </c>
      <c r="B376" s="311" t="s">
        <v>314</v>
      </c>
      <c r="C376" s="312">
        <v>5</v>
      </c>
      <c r="D376" s="312">
        <v>1</v>
      </c>
      <c r="E376" s="312"/>
      <c r="F376" s="320" t="s">
        <v>636</v>
      </c>
      <c r="G376" s="332" t="s">
        <v>638</v>
      </c>
      <c r="H376" s="315">
        <f t="shared" si="7"/>
        <v>0</v>
      </c>
      <c r="I376" s="315">
        <f>SUM(I378:I379)</f>
        <v>0</v>
      </c>
      <c r="J376" s="315">
        <f>SUM(J378:J379)</f>
        <v>0</v>
      </c>
    </row>
    <row r="377" spans="1:10" ht="36" customHeight="1" hidden="1">
      <c r="A377" s="317"/>
      <c r="B377" s="311"/>
      <c r="C377" s="312"/>
      <c r="D377" s="312"/>
      <c r="E377" s="312"/>
      <c r="F377" s="320" t="s">
        <v>1000</v>
      </c>
      <c r="G377" s="321"/>
      <c r="H377" s="315">
        <f t="shared" si="7"/>
        <v>0</v>
      </c>
      <c r="I377" s="315"/>
      <c r="J377" s="315"/>
    </row>
    <row r="378" spans="1:10" ht="15" customHeight="1" hidden="1">
      <c r="A378" s="317"/>
      <c r="B378" s="311"/>
      <c r="C378" s="312"/>
      <c r="D378" s="312"/>
      <c r="E378" s="312"/>
      <c r="F378" s="320" t="s">
        <v>1006</v>
      </c>
      <c r="G378" s="321"/>
      <c r="H378" s="315">
        <f t="shared" si="7"/>
        <v>0</v>
      </c>
      <c r="I378" s="315"/>
      <c r="J378" s="315"/>
    </row>
    <row r="379" spans="1:10" ht="15" customHeight="1" hidden="1">
      <c r="A379" s="317"/>
      <c r="B379" s="311"/>
      <c r="C379" s="312"/>
      <c r="D379" s="312"/>
      <c r="E379" s="312"/>
      <c r="F379" s="320" t="s">
        <v>1006</v>
      </c>
      <c r="G379" s="321"/>
      <c r="H379" s="315">
        <f t="shared" si="7"/>
        <v>0</v>
      </c>
      <c r="I379" s="315"/>
      <c r="J379" s="315"/>
    </row>
    <row r="380" spans="1:10" ht="409.5" customHeight="1" hidden="1">
      <c r="A380" s="317">
        <v>2560</v>
      </c>
      <c r="B380" s="311" t="s">
        <v>314</v>
      </c>
      <c r="C380" s="312">
        <v>6</v>
      </c>
      <c r="D380" s="312">
        <v>0</v>
      </c>
      <c r="E380" s="313"/>
      <c r="F380" s="349" t="s">
        <v>38</v>
      </c>
      <c r="G380" s="318" t="s">
        <v>640</v>
      </c>
      <c r="H380" s="315">
        <f t="shared" si="7"/>
        <v>0</v>
      </c>
      <c r="I380" s="315">
        <f>SUM(I381)</f>
        <v>0</v>
      </c>
      <c r="J380" s="315">
        <f>SUM(J381)</f>
        <v>0</v>
      </c>
    </row>
    <row r="381" spans="1:10" ht="409.5" customHeight="1" hidden="1">
      <c r="A381" s="317">
        <v>2561</v>
      </c>
      <c r="B381" s="311" t="s">
        <v>314</v>
      </c>
      <c r="C381" s="312">
        <v>6</v>
      </c>
      <c r="D381" s="312">
        <v>1</v>
      </c>
      <c r="E381" s="312"/>
      <c r="F381" s="320" t="s">
        <v>639</v>
      </c>
      <c r="G381" s="332" t="s">
        <v>641</v>
      </c>
      <c r="H381" s="315">
        <f t="shared" si="7"/>
        <v>0</v>
      </c>
      <c r="I381" s="315">
        <f>SUM(I383:I384)</f>
        <v>0</v>
      </c>
      <c r="J381" s="315">
        <f>SUM(J383:J384)</f>
        <v>0</v>
      </c>
    </row>
    <row r="382" spans="1:10" ht="36" customHeight="1" hidden="1">
      <c r="A382" s="317"/>
      <c r="B382" s="311"/>
      <c r="C382" s="312"/>
      <c r="D382" s="312"/>
      <c r="E382" s="312"/>
      <c r="F382" s="320" t="s">
        <v>1000</v>
      </c>
      <c r="G382" s="321"/>
      <c r="H382" s="315">
        <f t="shared" si="7"/>
        <v>0</v>
      </c>
      <c r="I382" s="315"/>
      <c r="J382" s="315"/>
    </row>
    <row r="383" spans="1:10" ht="15" customHeight="1" hidden="1">
      <c r="A383" s="317"/>
      <c r="B383" s="311"/>
      <c r="C383" s="312"/>
      <c r="D383" s="312"/>
      <c r="E383" s="312"/>
      <c r="F383" s="320" t="s">
        <v>1006</v>
      </c>
      <c r="G383" s="321"/>
      <c r="H383" s="315">
        <f t="shared" si="7"/>
        <v>0</v>
      </c>
      <c r="I383" s="315"/>
      <c r="J383" s="315"/>
    </row>
    <row r="384" spans="1:10" ht="15" customHeight="1" hidden="1">
      <c r="A384" s="317"/>
      <c r="B384" s="311"/>
      <c r="C384" s="312"/>
      <c r="D384" s="312"/>
      <c r="E384" s="312"/>
      <c r="F384" s="320" t="s">
        <v>1006</v>
      </c>
      <c r="G384" s="321"/>
      <c r="H384" s="315">
        <f t="shared" si="7"/>
        <v>0</v>
      </c>
      <c r="I384" s="315"/>
      <c r="J384" s="315"/>
    </row>
    <row r="385" spans="1:10" ht="372" customHeight="1" hidden="1">
      <c r="A385" s="310">
        <v>2600</v>
      </c>
      <c r="B385" s="311" t="s">
        <v>315</v>
      </c>
      <c r="C385" s="312">
        <v>0</v>
      </c>
      <c r="D385" s="312">
        <v>0</v>
      </c>
      <c r="E385" s="313"/>
      <c r="F385" s="350" t="s">
        <v>1030</v>
      </c>
      <c r="G385" s="333" t="s">
        <v>642</v>
      </c>
      <c r="H385" s="315">
        <f t="shared" si="7"/>
        <v>0</v>
      </c>
      <c r="I385" s="315">
        <f>SUM(I386+I391+I396+I401+I406+I411)</f>
        <v>0</v>
      </c>
      <c r="J385" s="315">
        <f>SUM(J386+J391+J396+J401+J406+J411)</f>
        <v>0</v>
      </c>
    </row>
    <row r="386" spans="1:10" s="316" customFormat="1" ht="24" customHeight="1" hidden="1">
      <c r="A386" s="317">
        <v>2610</v>
      </c>
      <c r="B386" s="311" t="s">
        <v>315</v>
      </c>
      <c r="C386" s="312">
        <v>1</v>
      </c>
      <c r="D386" s="312">
        <v>0</v>
      </c>
      <c r="E386" s="313"/>
      <c r="F386" s="349" t="s">
        <v>39</v>
      </c>
      <c r="G386" s="318" t="s">
        <v>643</v>
      </c>
      <c r="H386" s="315">
        <f t="shared" si="7"/>
        <v>0</v>
      </c>
      <c r="I386" s="315">
        <f>SUM(I387)</f>
        <v>0</v>
      </c>
      <c r="J386" s="315">
        <f>SUM(J387)</f>
        <v>0</v>
      </c>
    </row>
    <row r="387" spans="1:10" ht="228" customHeight="1" hidden="1">
      <c r="A387" s="317">
        <v>2611</v>
      </c>
      <c r="B387" s="311" t="s">
        <v>315</v>
      </c>
      <c r="C387" s="312">
        <v>1</v>
      </c>
      <c r="D387" s="312">
        <v>1</v>
      </c>
      <c r="E387" s="312"/>
      <c r="F387" s="320" t="s">
        <v>644</v>
      </c>
      <c r="G387" s="332" t="s">
        <v>645</v>
      </c>
      <c r="H387" s="315">
        <f t="shared" si="7"/>
        <v>0</v>
      </c>
      <c r="I387" s="315">
        <f>SUM(I389:I390)</f>
        <v>0</v>
      </c>
      <c r="J387" s="315">
        <f>SUM(J389:J390)</f>
        <v>0</v>
      </c>
    </row>
    <row r="388" spans="1:10" ht="36" customHeight="1" hidden="1">
      <c r="A388" s="317"/>
      <c r="B388" s="311"/>
      <c r="C388" s="312"/>
      <c r="D388" s="312"/>
      <c r="E388" s="312"/>
      <c r="F388" s="320" t="s">
        <v>1000</v>
      </c>
      <c r="G388" s="321"/>
      <c r="H388" s="315">
        <f t="shared" si="7"/>
        <v>0</v>
      </c>
      <c r="I388" s="315"/>
      <c r="J388" s="315"/>
    </row>
    <row r="389" spans="1:10" ht="15" customHeight="1" hidden="1">
      <c r="A389" s="317"/>
      <c r="B389" s="311"/>
      <c r="C389" s="312"/>
      <c r="D389" s="312"/>
      <c r="E389" s="312"/>
      <c r="F389" s="320" t="s">
        <v>1006</v>
      </c>
      <c r="G389" s="321"/>
      <c r="H389" s="315">
        <f t="shared" si="7"/>
        <v>0</v>
      </c>
      <c r="I389" s="315"/>
      <c r="J389" s="315"/>
    </row>
    <row r="390" spans="1:10" ht="15" customHeight="1" hidden="1">
      <c r="A390" s="317"/>
      <c r="B390" s="311"/>
      <c r="C390" s="312"/>
      <c r="D390" s="312"/>
      <c r="E390" s="312"/>
      <c r="F390" s="320" t="s">
        <v>1006</v>
      </c>
      <c r="G390" s="321"/>
      <c r="H390" s="315">
        <f t="shared" si="7"/>
        <v>0</v>
      </c>
      <c r="I390" s="315"/>
      <c r="J390" s="315"/>
    </row>
    <row r="391" spans="1:10" ht="252" customHeight="1" hidden="1">
      <c r="A391" s="317">
        <v>2620</v>
      </c>
      <c r="B391" s="311" t="s">
        <v>315</v>
      </c>
      <c r="C391" s="312">
        <v>2</v>
      </c>
      <c r="D391" s="312">
        <v>0</v>
      </c>
      <c r="E391" s="313"/>
      <c r="F391" s="349" t="s">
        <v>40</v>
      </c>
      <c r="G391" s="318" t="s">
        <v>647</v>
      </c>
      <c r="H391" s="315">
        <f t="shared" si="7"/>
        <v>0</v>
      </c>
      <c r="I391" s="315">
        <f>SUM(I392)</f>
        <v>0</v>
      </c>
      <c r="J391" s="315">
        <f>SUM(J392)</f>
        <v>0</v>
      </c>
    </row>
    <row r="392" spans="1:10" ht="252" customHeight="1" hidden="1">
      <c r="A392" s="317">
        <v>2621</v>
      </c>
      <c r="B392" s="311" t="s">
        <v>315</v>
      </c>
      <c r="C392" s="312">
        <v>2</v>
      </c>
      <c r="D392" s="312">
        <v>1</v>
      </c>
      <c r="E392" s="312"/>
      <c r="F392" s="320" t="s">
        <v>646</v>
      </c>
      <c r="G392" s="332" t="s">
        <v>648</v>
      </c>
      <c r="H392" s="315">
        <f t="shared" si="7"/>
        <v>0</v>
      </c>
      <c r="I392" s="315">
        <f>SUM(I394:I395)</f>
        <v>0</v>
      </c>
      <c r="J392" s="315">
        <f>SUM(J394:J395)</f>
        <v>0</v>
      </c>
    </row>
    <row r="393" spans="1:10" ht="36" customHeight="1" hidden="1">
      <c r="A393" s="317"/>
      <c r="B393" s="311"/>
      <c r="C393" s="312"/>
      <c r="D393" s="312"/>
      <c r="E393" s="312"/>
      <c r="F393" s="320" t="s">
        <v>1000</v>
      </c>
      <c r="G393" s="321"/>
      <c r="H393" s="315">
        <f t="shared" si="7"/>
        <v>0</v>
      </c>
      <c r="I393" s="315"/>
      <c r="J393" s="315"/>
    </row>
    <row r="394" spans="1:10" ht="15" customHeight="1" hidden="1">
      <c r="A394" s="317"/>
      <c r="B394" s="311"/>
      <c r="C394" s="312"/>
      <c r="D394" s="312"/>
      <c r="E394" s="312"/>
      <c r="F394" s="320" t="s">
        <v>1006</v>
      </c>
      <c r="G394" s="321"/>
      <c r="H394" s="315">
        <f t="shared" si="7"/>
        <v>0</v>
      </c>
      <c r="I394" s="315"/>
      <c r="J394" s="315"/>
    </row>
    <row r="395" spans="1:10" ht="15" customHeight="1" hidden="1">
      <c r="A395" s="317"/>
      <c r="B395" s="311"/>
      <c r="C395" s="312"/>
      <c r="D395" s="312"/>
      <c r="E395" s="312"/>
      <c r="F395" s="320" t="s">
        <v>1006</v>
      </c>
      <c r="G395" s="321"/>
      <c r="H395" s="315">
        <f aca="true" t="shared" si="8" ref="H395:H458">SUM(I395:J395)</f>
        <v>0</v>
      </c>
      <c r="I395" s="315"/>
      <c r="J395" s="315"/>
    </row>
    <row r="396" spans="1:10" ht="144" customHeight="1" hidden="1">
      <c r="A396" s="317">
        <v>2630</v>
      </c>
      <c r="B396" s="311" t="s">
        <v>315</v>
      </c>
      <c r="C396" s="312">
        <v>3</v>
      </c>
      <c r="D396" s="312">
        <v>0</v>
      </c>
      <c r="E396" s="313"/>
      <c r="F396" s="349" t="s">
        <v>41</v>
      </c>
      <c r="G396" s="318" t="s">
        <v>649</v>
      </c>
      <c r="H396" s="315">
        <f t="shared" si="8"/>
        <v>0</v>
      </c>
      <c r="I396" s="315">
        <f>SUM(I397)</f>
        <v>0</v>
      </c>
      <c r="J396" s="315">
        <f>SUM(J397)</f>
        <v>0</v>
      </c>
    </row>
    <row r="397" spans="1:10" ht="144" customHeight="1" hidden="1">
      <c r="A397" s="317">
        <v>2631</v>
      </c>
      <c r="B397" s="311" t="s">
        <v>315</v>
      </c>
      <c r="C397" s="312">
        <v>3</v>
      </c>
      <c r="D397" s="312">
        <v>1</v>
      </c>
      <c r="E397" s="312"/>
      <c r="F397" s="320" t="s">
        <v>650</v>
      </c>
      <c r="G397" s="349" t="s">
        <v>651</v>
      </c>
      <c r="H397" s="315">
        <f t="shared" si="8"/>
        <v>0</v>
      </c>
      <c r="I397" s="315">
        <f>SUM(I399:I400)</f>
        <v>0</v>
      </c>
      <c r="J397" s="315">
        <f>SUM(J399:J400)</f>
        <v>0</v>
      </c>
    </row>
    <row r="398" spans="1:10" ht="36" customHeight="1" hidden="1">
      <c r="A398" s="317"/>
      <c r="B398" s="311"/>
      <c r="C398" s="312"/>
      <c r="D398" s="312"/>
      <c r="E398" s="312"/>
      <c r="F398" s="320" t="s">
        <v>1000</v>
      </c>
      <c r="G398" s="321"/>
      <c r="H398" s="315">
        <f t="shared" si="8"/>
        <v>0</v>
      </c>
      <c r="I398" s="315"/>
      <c r="J398" s="315"/>
    </row>
    <row r="399" spans="1:10" ht="24" customHeight="1" hidden="1">
      <c r="A399" s="317"/>
      <c r="B399" s="311"/>
      <c r="C399" s="312"/>
      <c r="D399" s="312"/>
      <c r="E399" s="317">
        <v>5113</v>
      </c>
      <c r="F399" s="320" t="s">
        <v>1032</v>
      </c>
      <c r="G399" s="321"/>
      <c r="H399" s="315">
        <f t="shared" si="8"/>
        <v>0</v>
      </c>
      <c r="I399" s="315"/>
      <c r="J399" s="315"/>
    </row>
    <row r="400" spans="1:10" ht="15" customHeight="1" hidden="1">
      <c r="A400" s="317"/>
      <c r="B400" s="311"/>
      <c r="C400" s="312"/>
      <c r="D400" s="312"/>
      <c r="E400" s="317">
        <v>5134</v>
      </c>
      <c r="F400" s="351" t="s">
        <v>236</v>
      </c>
      <c r="G400" s="321"/>
      <c r="H400" s="315">
        <f t="shared" si="8"/>
        <v>0</v>
      </c>
      <c r="I400" s="315"/>
      <c r="J400" s="315"/>
    </row>
    <row r="401" spans="1:10" ht="180" customHeight="1" hidden="1">
      <c r="A401" s="317">
        <v>2640</v>
      </c>
      <c r="B401" s="311" t="s">
        <v>315</v>
      </c>
      <c r="C401" s="312">
        <v>4</v>
      </c>
      <c r="D401" s="312">
        <v>0</v>
      </c>
      <c r="E401" s="313"/>
      <c r="F401" s="349" t="s">
        <v>42</v>
      </c>
      <c r="G401" s="318" t="s">
        <v>652</v>
      </c>
      <c r="H401" s="315">
        <f t="shared" si="8"/>
        <v>0</v>
      </c>
      <c r="I401" s="315">
        <f>SUM(I402)</f>
        <v>0</v>
      </c>
      <c r="J401" s="315">
        <f>SUM(J402)</f>
        <v>0</v>
      </c>
    </row>
    <row r="402" spans="1:10" ht="180" customHeight="1" hidden="1">
      <c r="A402" s="317">
        <v>2641</v>
      </c>
      <c r="B402" s="311" t="s">
        <v>315</v>
      </c>
      <c r="C402" s="312">
        <v>4</v>
      </c>
      <c r="D402" s="312">
        <v>1</v>
      </c>
      <c r="E402" s="312"/>
      <c r="F402" s="320" t="s">
        <v>653</v>
      </c>
      <c r="G402" s="332" t="s">
        <v>654</v>
      </c>
      <c r="H402" s="315">
        <f t="shared" si="8"/>
        <v>0</v>
      </c>
      <c r="I402" s="315">
        <f>SUM(I404:I405)</f>
        <v>0</v>
      </c>
      <c r="J402" s="315">
        <f>SUM(J404:J405)</f>
        <v>0</v>
      </c>
    </row>
    <row r="403" spans="1:10" ht="36" customHeight="1" hidden="1">
      <c r="A403" s="317"/>
      <c r="B403" s="311"/>
      <c r="C403" s="312"/>
      <c r="D403" s="312"/>
      <c r="E403" s="312"/>
      <c r="F403" s="320" t="s">
        <v>1000</v>
      </c>
      <c r="G403" s="321"/>
      <c r="H403" s="315">
        <f t="shared" si="8"/>
        <v>0</v>
      </c>
      <c r="I403" s="315"/>
      <c r="J403" s="315"/>
    </row>
    <row r="404" spans="1:10" ht="15" customHeight="1" hidden="1">
      <c r="A404" s="317">
        <v>5113</v>
      </c>
      <c r="B404" s="311"/>
      <c r="C404" s="312"/>
      <c r="D404" s="312"/>
      <c r="E404" s="312"/>
      <c r="F404" s="320"/>
      <c r="G404" s="321"/>
      <c r="H404" s="315">
        <f t="shared" si="8"/>
        <v>0</v>
      </c>
      <c r="I404" s="315"/>
      <c r="J404" s="315"/>
    </row>
    <row r="405" spans="1:10" ht="15" customHeight="1" hidden="1">
      <c r="A405" s="317">
        <v>5134</v>
      </c>
      <c r="B405" s="311"/>
      <c r="C405" s="312"/>
      <c r="D405" s="312"/>
      <c r="E405" s="312"/>
      <c r="F405" s="351"/>
      <c r="G405" s="321"/>
      <c r="H405" s="315">
        <f t="shared" si="8"/>
        <v>0</v>
      </c>
      <c r="I405" s="315"/>
      <c r="J405" s="315"/>
    </row>
    <row r="406" spans="1:10" ht="409.5" customHeight="1" hidden="1">
      <c r="A406" s="317">
        <v>2650</v>
      </c>
      <c r="B406" s="311" t="s">
        <v>315</v>
      </c>
      <c r="C406" s="312">
        <v>5</v>
      </c>
      <c r="D406" s="312">
        <v>0</v>
      </c>
      <c r="E406" s="313"/>
      <c r="F406" s="349" t="s">
        <v>1033</v>
      </c>
      <c r="G406" s="318" t="s">
        <v>659</v>
      </c>
      <c r="H406" s="315">
        <f t="shared" si="8"/>
        <v>0</v>
      </c>
      <c r="I406" s="315">
        <f>SUM(I407)</f>
        <v>0</v>
      </c>
      <c r="J406" s="315">
        <f>SUM(J407)</f>
        <v>0</v>
      </c>
    </row>
    <row r="407" spans="1:10" ht="38.25" customHeight="1" hidden="1">
      <c r="A407" s="317">
        <v>2651</v>
      </c>
      <c r="B407" s="311" t="s">
        <v>315</v>
      </c>
      <c r="C407" s="312">
        <v>5</v>
      </c>
      <c r="D407" s="312">
        <v>1</v>
      </c>
      <c r="E407" s="312"/>
      <c r="F407" s="320" t="s">
        <v>658</v>
      </c>
      <c r="G407" s="332" t="s">
        <v>660</v>
      </c>
      <c r="H407" s="315">
        <f t="shared" si="8"/>
        <v>0</v>
      </c>
      <c r="I407" s="315">
        <f>SUM(I409:I410)</f>
        <v>0</v>
      </c>
      <c r="J407" s="315">
        <f>SUM(J409:J410)</f>
        <v>0</v>
      </c>
    </row>
    <row r="408" spans="1:10" ht="36" customHeight="1" hidden="1">
      <c r="A408" s="317"/>
      <c r="B408" s="311"/>
      <c r="C408" s="312"/>
      <c r="D408" s="312"/>
      <c r="E408" s="312"/>
      <c r="F408" s="320" t="s">
        <v>1000</v>
      </c>
      <c r="G408" s="321"/>
      <c r="H408" s="315">
        <f t="shared" si="8"/>
        <v>0</v>
      </c>
      <c r="I408" s="315"/>
      <c r="J408" s="315"/>
    </row>
    <row r="409" spans="1:10" ht="15" customHeight="1" hidden="1">
      <c r="A409" s="317"/>
      <c r="B409" s="311"/>
      <c r="C409" s="312"/>
      <c r="D409" s="312"/>
      <c r="E409" s="312"/>
      <c r="F409" s="320" t="s">
        <v>1006</v>
      </c>
      <c r="G409" s="321"/>
      <c r="H409" s="315">
        <f t="shared" si="8"/>
        <v>0</v>
      </c>
      <c r="I409" s="315"/>
      <c r="J409" s="315"/>
    </row>
    <row r="410" spans="1:10" ht="15" customHeight="1" hidden="1">
      <c r="A410" s="317"/>
      <c r="B410" s="311"/>
      <c r="C410" s="312"/>
      <c r="D410" s="312"/>
      <c r="E410" s="312"/>
      <c r="F410" s="320" t="s">
        <v>1006</v>
      </c>
      <c r="G410" s="321"/>
      <c r="H410" s="315">
        <f t="shared" si="8"/>
        <v>0</v>
      </c>
      <c r="I410" s="315"/>
      <c r="J410" s="315"/>
    </row>
    <row r="411" spans="1:10" ht="409.5" customHeight="1" hidden="1">
      <c r="A411" s="317">
        <v>2660</v>
      </c>
      <c r="B411" s="311" t="s">
        <v>315</v>
      </c>
      <c r="C411" s="312">
        <v>6</v>
      </c>
      <c r="D411" s="312">
        <v>0</v>
      </c>
      <c r="E411" s="313"/>
      <c r="F411" s="349" t="s">
        <v>44</v>
      </c>
      <c r="G411" s="334" t="s">
        <v>669</v>
      </c>
      <c r="H411" s="315">
        <f t="shared" si="8"/>
        <v>0</v>
      </c>
      <c r="I411" s="315">
        <f>SUM(I412)</f>
        <v>0</v>
      </c>
      <c r="J411" s="315">
        <f>SUM(J412)</f>
        <v>0</v>
      </c>
    </row>
    <row r="412" spans="1:10" ht="409.5" customHeight="1" hidden="1">
      <c r="A412" s="317">
        <v>2661</v>
      </c>
      <c r="B412" s="311" t="s">
        <v>315</v>
      </c>
      <c r="C412" s="312">
        <v>6</v>
      </c>
      <c r="D412" s="312">
        <v>1</v>
      </c>
      <c r="E412" s="312"/>
      <c r="F412" s="320" t="s">
        <v>661</v>
      </c>
      <c r="G412" s="332" t="s">
        <v>670</v>
      </c>
      <c r="H412" s="315">
        <f t="shared" si="8"/>
        <v>0</v>
      </c>
      <c r="I412" s="315">
        <f>SUM(I414:I415)</f>
        <v>0</v>
      </c>
      <c r="J412" s="315">
        <f>SUM(J414:J415)</f>
        <v>0</v>
      </c>
    </row>
    <row r="413" spans="1:10" ht="36" customHeight="1" hidden="1">
      <c r="A413" s="317"/>
      <c r="B413" s="311"/>
      <c r="C413" s="312"/>
      <c r="D413" s="312"/>
      <c r="E413" s="312"/>
      <c r="F413" s="320" t="s">
        <v>1000</v>
      </c>
      <c r="G413" s="321"/>
      <c r="H413" s="315">
        <f t="shared" si="8"/>
        <v>0</v>
      </c>
      <c r="I413" s="315"/>
      <c r="J413" s="315"/>
    </row>
    <row r="414" spans="1:10" ht="15" customHeight="1" hidden="1">
      <c r="A414" s="317"/>
      <c r="B414" s="311"/>
      <c r="C414" s="312"/>
      <c r="D414" s="312"/>
      <c r="E414" s="312"/>
      <c r="F414" s="320" t="s">
        <v>1006</v>
      </c>
      <c r="G414" s="321"/>
      <c r="H414" s="315">
        <f t="shared" si="8"/>
        <v>0</v>
      </c>
      <c r="I414" s="315"/>
      <c r="J414" s="315"/>
    </row>
    <row r="415" spans="1:10" ht="15" customHeight="1" hidden="1">
      <c r="A415" s="317"/>
      <c r="B415" s="311"/>
      <c r="C415" s="312"/>
      <c r="D415" s="312"/>
      <c r="E415" s="312"/>
      <c r="F415" s="320" t="s">
        <v>1006</v>
      </c>
      <c r="G415" s="321"/>
      <c r="H415" s="315">
        <f t="shared" si="8"/>
        <v>0</v>
      </c>
      <c r="I415" s="315"/>
      <c r="J415" s="315"/>
    </row>
    <row r="416" spans="1:10" ht="72" customHeight="1" hidden="1">
      <c r="A416" s="310">
        <v>2700</v>
      </c>
      <c r="B416" s="311" t="s">
        <v>316</v>
      </c>
      <c r="C416" s="312">
        <v>0</v>
      </c>
      <c r="D416" s="312">
        <v>0</v>
      </c>
      <c r="E416" s="313"/>
      <c r="F416" s="350" t="s">
        <v>1034</v>
      </c>
      <c r="G416" s="333" t="s">
        <v>671</v>
      </c>
      <c r="H416" s="315">
        <f t="shared" si="8"/>
        <v>0</v>
      </c>
      <c r="I416" s="315">
        <f>SUM(I417+I430+I447+I464+I469+I474)</f>
        <v>0</v>
      </c>
      <c r="J416" s="315">
        <f>SUM(J417+J430+J447+J464+J469+J474)</f>
        <v>0</v>
      </c>
    </row>
    <row r="417" spans="1:10" s="316" customFormat="1" ht="15" customHeight="1" hidden="1">
      <c r="A417" s="317">
        <v>2710</v>
      </c>
      <c r="B417" s="311" t="s">
        <v>316</v>
      </c>
      <c r="C417" s="312">
        <v>1</v>
      </c>
      <c r="D417" s="312">
        <v>0</v>
      </c>
      <c r="E417" s="313"/>
      <c r="F417" s="349" t="s">
        <v>45</v>
      </c>
      <c r="G417" s="318" t="s">
        <v>672</v>
      </c>
      <c r="H417" s="315">
        <f t="shared" si="8"/>
        <v>0</v>
      </c>
      <c r="I417" s="315">
        <f>SUM(I418+I422+I426)</f>
        <v>0</v>
      </c>
      <c r="J417" s="315">
        <f>SUM(J418+J422+J426)</f>
        <v>0</v>
      </c>
    </row>
    <row r="418" spans="1:10" ht="276" customHeight="1" hidden="1">
      <c r="A418" s="317">
        <v>2711</v>
      </c>
      <c r="B418" s="311" t="s">
        <v>316</v>
      </c>
      <c r="C418" s="312">
        <v>1</v>
      </c>
      <c r="D418" s="312">
        <v>1</v>
      </c>
      <c r="E418" s="312"/>
      <c r="F418" s="320" t="s">
        <v>673</v>
      </c>
      <c r="G418" s="332" t="s">
        <v>674</v>
      </c>
      <c r="H418" s="315">
        <f t="shared" si="8"/>
        <v>0</v>
      </c>
      <c r="I418" s="315">
        <f>SUM(I420:I421)</f>
        <v>0</v>
      </c>
      <c r="J418" s="315">
        <f>SUM(J420:J421)</f>
        <v>0</v>
      </c>
    </row>
    <row r="419" spans="1:10" ht="36" customHeight="1" hidden="1">
      <c r="A419" s="317"/>
      <c r="B419" s="311"/>
      <c r="C419" s="312"/>
      <c r="D419" s="312"/>
      <c r="E419" s="312"/>
      <c r="F419" s="320" t="s">
        <v>1000</v>
      </c>
      <c r="G419" s="321"/>
      <c r="H419" s="315">
        <f t="shared" si="8"/>
        <v>0</v>
      </c>
      <c r="I419" s="315"/>
      <c r="J419" s="315"/>
    </row>
    <row r="420" spans="1:10" ht="15" customHeight="1" hidden="1">
      <c r="A420" s="317"/>
      <c r="B420" s="311"/>
      <c r="C420" s="312"/>
      <c r="D420" s="312"/>
      <c r="E420" s="312"/>
      <c r="F420" s="320" t="s">
        <v>1006</v>
      </c>
      <c r="G420" s="321"/>
      <c r="H420" s="315">
        <f t="shared" si="8"/>
        <v>0</v>
      </c>
      <c r="I420" s="315"/>
      <c r="J420" s="315"/>
    </row>
    <row r="421" spans="1:10" ht="15" customHeight="1" hidden="1">
      <c r="A421" s="317"/>
      <c r="B421" s="311"/>
      <c r="C421" s="312"/>
      <c r="D421" s="312"/>
      <c r="E421" s="312"/>
      <c r="F421" s="320" t="s">
        <v>1006</v>
      </c>
      <c r="G421" s="321"/>
      <c r="H421" s="315">
        <f t="shared" si="8"/>
        <v>0</v>
      </c>
      <c r="I421" s="315"/>
      <c r="J421" s="315"/>
    </row>
    <row r="422" spans="1:10" ht="264" customHeight="1" hidden="1">
      <c r="A422" s="317">
        <v>2712</v>
      </c>
      <c r="B422" s="311" t="s">
        <v>316</v>
      </c>
      <c r="C422" s="312">
        <v>1</v>
      </c>
      <c r="D422" s="312">
        <v>2</v>
      </c>
      <c r="E422" s="312"/>
      <c r="F422" s="320" t="s">
        <v>675</v>
      </c>
      <c r="G422" s="332" t="s">
        <v>676</v>
      </c>
      <c r="H422" s="315">
        <f t="shared" si="8"/>
        <v>0</v>
      </c>
      <c r="I422" s="315">
        <f>SUM(I424:I425)</f>
        <v>0</v>
      </c>
      <c r="J422" s="315">
        <f>SUM(J424:J425)</f>
        <v>0</v>
      </c>
    </row>
    <row r="423" spans="1:10" ht="36" customHeight="1" hidden="1">
      <c r="A423" s="317"/>
      <c r="B423" s="311"/>
      <c r="C423" s="312"/>
      <c r="D423" s="312"/>
      <c r="E423" s="312"/>
      <c r="F423" s="320" t="s">
        <v>1000</v>
      </c>
      <c r="G423" s="321"/>
      <c r="H423" s="315">
        <f t="shared" si="8"/>
        <v>0</v>
      </c>
      <c r="I423" s="315"/>
      <c r="J423" s="315"/>
    </row>
    <row r="424" spans="1:10" ht="15" customHeight="1" hidden="1">
      <c r="A424" s="317"/>
      <c r="B424" s="311"/>
      <c r="C424" s="312"/>
      <c r="D424" s="312"/>
      <c r="E424" s="312"/>
      <c r="F424" s="320" t="s">
        <v>1006</v>
      </c>
      <c r="G424" s="321"/>
      <c r="H424" s="315">
        <f t="shared" si="8"/>
        <v>0</v>
      </c>
      <c r="I424" s="315"/>
      <c r="J424" s="315"/>
    </row>
    <row r="425" spans="1:10" ht="15" customHeight="1" hidden="1">
      <c r="A425" s="317"/>
      <c r="B425" s="311"/>
      <c r="C425" s="312"/>
      <c r="D425" s="312"/>
      <c r="E425" s="312"/>
      <c r="F425" s="320" t="s">
        <v>1006</v>
      </c>
      <c r="G425" s="321"/>
      <c r="H425" s="315">
        <f t="shared" si="8"/>
        <v>0</v>
      </c>
      <c r="I425" s="315"/>
      <c r="J425" s="315"/>
    </row>
    <row r="426" spans="1:10" ht="409.5" customHeight="1" hidden="1">
      <c r="A426" s="317">
        <v>2713</v>
      </c>
      <c r="B426" s="311" t="s">
        <v>316</v>
      </c>
      <c r="C426" s="312">
        <v>1</v>
      </c>
      <c r="D426" s="312">
        <v>3</v>
      </c>
      <c r="E426" s="312"/>
      <c r="F426" s="320" t="s">
        <v>104</v>
      </c>
      <c r="G426" s="332" t="s">
        <v>677</v>
      </c>
      <c r="H426" s="315">
        <f t="shared" si="8"/>
        <v>0</v>
      </c>
      <c r="I426" s="315">
        <f>SUM(I428:I429)</f>
        <v>0</v>
      </c>
      <c r="J426" s="315">
        <f>SUM(J428:J429)</f>
        <v>0</v>
      </c>
    </row>
    <row r="427" spans="1:10" ht="36" customHeight="1" hidden="1">
      <c r="A427" s="317"/>
      <c r="B427" s="311"/>
      <c r="C427" s="312"/>
      <c r="D427" s="312"/>
      <c r="E427" s="312"/>
      <c r="F427" s="320" t="s">
        <v>1000</v>
      </c>
      <c r="G427" s="321"/>
      <c r="H427" s="315">
        <f t="shared" si="8"/>
        <v>0</v>
      </c>
      <c r="I427" s="315"/>
      <c r="J427" s="315"/>
    </row>
    <row r="428" spans="1:10" ht="15" customHeight="1" hidden="1">
      <c r="A428" s="317"/>
      <c r="B428" s="311"/>
      <c r="C428" s="312"/>
      <c r="D428" s="312"/>
      <c r="E428" s="312"/>
      <c r="F428" s="320" t="s">
        <v>1006</v>
      </c>
      <c r="G428" s="321"/>
      <c r="H428" s="315">
        <f t="shared" si="8"/>
        <v>0</v>
      </c>
      <c r="I428" s="315"/>
      <c r="J428" s="315"/>
    </row>
    <row r="429" spans="1:10" ht="15" customHeight="1" hidden="1">
      <c r="A429" s="317"/>
      <c r="B429" s="311"/>
      <c r="C429" s="312"/>
      <c r="D429" s="312"/>
      <c r="E429" s="312"/>
      <c r="F429" s="320" t="s">
        <v>1006</v>
      </c>
      <c r="G429" s="321"/>
      <c r="H429" s="315">
        <f t="shared" si="8"/>
        <v>0</v>
      </c>
      <c r="I429" s="315"/>
      <c r="J429" s="315"/>
    </row>
    <row r="430" spans="1:10" ht="228" customHeight="1" hidden="1">
      <c r="A430" s="317">
        <v>2720</v>
      </c>
      <c r="B430" s="311" t="s">
        <v>316</v>
      </c>
      <c r="C430" s="312">
        <v>2</v>
      </c>
      <c r="D430" s="312">
        <v>0</v>
      </c>
      <c r="E430" s="313"/>
      <c r="F430" s="349" t="s">
        <v>46</v>
      </c>
      <c r="G430" s="318" t="s">
        <v>678</v>
      </c>
      <c r="H430" s="315">
        <f t="shared" si="8"/>
        <v>0</v>
      </c>
      <c r="I430" s="315">
        <f>SUM(I431,I435,I439,I443)</f>
        <v>0</v>
      </c>
      <c r="J430" s="315">
        <f>SUM(J431,J435,J439,J443)</f>
        <v>0</v>
      </c>
    </row>
    <row r="431" spans="1:10" ht="288" customHeight="1" hidden="1">
      <c r="A431" s="317">
        <v>2721</v>
      </c>
      <c r="B431" s="311" t="s">
        <v>316</v>
      </c>
      <c r="C431" s="312">
        <v>2</v>
      </c>
      <c r="D431" s="312">
        <v>1</v>
      </c>
      <c r="E431" s="312"/>
      <c r="F431" s="320" t="s">
        <v>679</v>
      </c>
      <c r="G431" s="332" t="s">
        <v>680</v>
      </c>
      <c r="H431" s="315">
        <f t="shared" si="8"/>
        <v>0</v>
      </c>
      <c r="I431" s="315">
        <f>SUM(I433:I434)</f>
        <v>0</v>
      </c>
      <c r="J431" s="315">
        <f>SUM(J433:J434)</f>
        <v>0</v>
      </c>
    </row>
    <row r="432" spans="1:10" ht="36" customHeight="1" hidden="1">
      <c r="A432" s="317"/>
      <c r="B432" s="311"/>
      <c r="C432" s="312"/>
      <c r="D432" s="312"/>
      <c r="E432" s="312"/>
      <c r="F432" s="320" t="s">
        <v>1000</v>
      </c>
      <c r="G432" s="321"/>
      <c r="H432" s="315">
        <f t="shared" si="8"/>
        <v>0</v>
      </c>
      <c r="I432" s="315"/>
      <c r="J432" s="315"/>
    </row>
    <row r="433" spans="1:10" ht="15" customHeight="1" hidden="1">
      <c r="A433" s="317"/>
      <c r="B433" s="311"/>
      <c r="C433" s="312"/>
      <c r="D433" s="312"/>
      <c r="E433" s="312"/>
      <c r="F433" s="320" t="s">
        <v>1006</v>
      </c>
      <c r="G433" s="321"/>
      <c r="H433" s="315">
        <f t="shared" si="8"/>
        <v>0</v>
      </c>
      <c r="I433" s="315"/>
      <c r="J433" s="315"/>
    </row>
    <row r="434" spans="1:10" ht="15" customHeight="1" hidden="1">
      <c r="A434" s="317"/>
      <c r="B434" s="311"/>
      <c r="C434" s="312"/>
      <c r="D434" s="312"/>
      <c r="E434" s="312"/>
      <c r="F434" s="320" t="s">
        <v>1006</v>
      </c>
      <c r="G434" s="321"/>
      <c r="H434" s="315">
        <f t="shared" si="8"/>
        <v>0</v>
      </c>
      <c r="I434" s="315"/>
      <c r="J434" s="315"/>
    </row>
    <row r="435" spans="1:10" ht="336" customHeight="1" hidden="1">
      <c r="A435" s="317">
        <v>2722</v>
      </c>
      <c r="B435" s="311" t="s">
        <v>316</v>
      </c>
      <c r="C435" s="312">
        <v>2</v>
      </c>
      <c r="D435" s="312">
        <v>2</v>
      </c>
      <c r="E435" s="312"/>
      <c r="F435" s="320" t="s">
        <v>681</v>
      </c>
      <c r="G435" s="332" t="s">
        <v>682</v>
      </c>
      <c r="H435" s="315">
        <f t="shared" si="8"/>
        <v>0</v>
      </c>
      <c r="I435" s="315">
        <f>SUM(I437:I438)</f>
        <v>0</v>
      </c>
      <c r="J435" s="315">
        <f>SUM(J437:J438)</f>
        <v>0</v>
      </c>
    </row>
    <row r="436" spans="1:10" ht="20.25" customHeight="1" hidden="1">
      <c r="A436" s="317"/>
      <c r="B436" s="311"/>
      <c r="C436" s="312"/>
      <c r="D436" s="312"/>
      <c r="E436" s="312"/>
      <c r="F436" s="320" t="s">
        <v>1000</v>
      </c>
      <c r="G436" s="321"/>
      <c r="H436" s="315">
        <f t="shared" si="8"/>
        <v>0</v>
      </c>
      <c r="I436" s="315"/>
      <c r="J436" s="315"/>
    </row>
    <row r="437" spans="1:10" ht="15" customHeight="1" hidden="1">
      <c r="A437" s="317"/>
      <c r="B437" s="311"/>
      <c r="C437" s="312"/>
      <c r="D437" s="312"/>
      <c r="E437" s="312"/>
      <c r="F437" s="320" t="s">
        <v>1006</v>
      </c>
      <c r="G437" s="321"/>
      <c r="H437" s="315">
        <f t="shared" si="8"/>
        <v>0</v>
      </c>
      <c r="I437" s="315"/>
      <c r="J437" s="315"/>
    </row>
    <row r="438" spans="1:10" ht="15" customHeight="1" hidden="1">
      <c r="A438" s="317"/>
      <c r="B438" s="311"/>
      <c r="C438" s="312"/>
      <c r="D438" s="312"/>
      <c r="E438" s="312"/>
      <c r="F438" s="320" t="s">
        <v>1006</v>
      </c>
      <c r="G438" s="321"/>
      <c r="H438" s="315">
        <f t="shared" si="8"/>
        <v>0</v>
      </c>
      <c r="I438" s="315"/>
      <c r="J438" s="315"/>
    </row>
    <row r="439" spans="1:10" ht="180" customHeight="1" hidden="1">
      <c r="A439" s="317">
        <v>2723</v>
      </c>
      <c r="B439" s="311" t="s">
        <v>316</v>
      </c>
      <c r="C439" s="312">
        <v>2</v>
      </c>
      <c r="D439" s="312">
        <v>3</v>
      </c>
      <c r="E439" s="312"/>
      <c r="F439" s="320" t="s">
        <v>105</v>
      </c>
      <c r="G439" s="332" t="s">
        <v>683</v>
      </c>
      <c r="H439" s="315">
        <f t="shared" si="8"/>
        <v>0</v>
      </c>
      <c r="I439" s="315">
        <f>SUM(I441:I442)</f>
        <v>0</v>
      </c>
      <c r="J439" s="315">
        <f>SUM(J441:J442)</f>
        <v>0</v>
      </c>
    </row>
    <row r="440" spans="1:10" ht="36" customHeight="1" hidden="1">
      <c r="A440" s="317"/>
      <c r="B440" s="311"/>
      <c r="C440" s="312"/>
      <c r="D440" s="312"/>
      <c r="E440" s="312"/>
      <c r="F440" s="320" t="s">
        <v>1000</v>
      </c>
      <c r="G440" s="321"/>
      <c r="H440" s="315">
        <f t="shared" si="8"/>
        <v>0</v>
      </c>
      <c r="I440" s="315"/>
      <c r="J440" s="315"/>
    </row>
    <row r="441" spans="1:10" ht="15" customHeight="1" hidden="1">
      <c r="A441" s="317"/>
      <c r="B441" s="311"/>
      <c r="C441" s="312"/>
      <c r="D441" s="312"/>
      <c r="E441" s="312"/>
      <c r="F441" s="320" t="s">
        <v>1006</v>
      </c>
      <c r="G441" s="321"/>
      <c r="H441" s="315">
        <f t="shared" si="8"/>
        <v>0</v>
      </c>
      <c r="I441" s="315"/>
      <c r="J441" s="315"/>
    </row>
    <row r="442" spans="1:10" ht="15" customHeight="1" hidden="1">
      <c r="A442" s="317"/>
      <c r="B442" s="311"/>
      <c r="C442" s="312"/>
      <c r="D442" s="312"/>
      <c r="E442" s="312"/>
      <c r="F442" s="320" t="s">
        <v>1006</v>
      </c>
      <c r="G442" s="321"/>
      <c r="H442" s="315">
        <f t="shared" si="8"/>
        <v>0</v>
      </c>
      <c r="I442" s="315"/>
      <c r="J442" s="315"/>
    </row>
    <row r="443" spans="1:10" ht="240" customHeight="1" hidden="1">
      <c r="A443" s="317">
        <v>2724</v>
      </c>
      <c r="B443" s="311" t="s">
        <v>316</v>
      </c>
      <c r="C443" s="312">
        <v>2</v>
      </c>
      <c r="D443" s="312">
        <v>4</v>
      </c>
      <c r="E443" s="312"/>
      <c r="F443" s="320" t="s">
        <v>684</v>
      </c>
      <c r="G443" s="332" t="s">
        <v>685</v>
      </c>
      <c r="H443" s="315">
        <f t="shared" si="8"/>
        <v>0</v>
      </c>
      <c r="I443" s="315">
        <f>SUM(I445:I446)</f>
        <v>0</v>
      </c>
      <c r="J443" s="315">
        <f>SUM(J445:J446)</f>
        <v>0</v>
      </c>
    </row>
    <row r="444" spans="1:10" ht="36" customHeight="1" hidden="1">
      <c r="A444" s="317"/>
      <c r="B444" s="311"/>
      <c r="C444" s="312"/>
      <c r="D444" s="312"/>
      <c r="E444" s="312"/>
      <c r="F444" s="320" t="s">
        <v>1000</v>
      </c>
      <c r="G444" s="321"/>
      <c r="H444" s="315">
        <f t="shared" si="8"/>
        <v>0</v>
      </c>
      <c r="I444" s="315"/>
      <c r="J444" s="315"/>
    </row>
    <row r="445" spans="1:10" ht="15" customHeight="1" hidden="1">
      <c r="A445" s="317"/>
      <c r="B445" s="311"/>
      <c r="C445" s="312"/>
      <c r="D445" s="312"/>
      <c r="E445" s="312"/>
      <c r="F445" s="320" t="s">
        <v>1006</v>
      </c>
      <c r="G445" s="321"/>
      <c r="H445" s="315">
        <f t="shared" si="8"/>
        <v>0</v>
      </c>
      <c r="I445" s="315"/>
      <c r="J445" s="315"/>
    </row>
    <row r="446" spans="1:10" ht="15" customHeight="1" hidden="1">
      <c r="A446" s="317"/>
      <c r="B446" s="311"/>
      <c r="C446" s="312"/>
      <c r="D446" s="312"/>
      <c r="E446" s="312"/>
      <c r="F446" s="320" t="s">
        <v>1006</v>
      </c>
      <c r="G446" s="321"/>
      <c r="H446" s="315">
        <f t="shared" si="8"/>
        <v>0</v>
      </c>
      <c r="I446" s="315"/>
      <c r="J446" s="315"/>
    </row>
    <row r="447" spans="1:10" ht="204" customHeight="1" hidden="1">
      <c r="A447" s="317">
        <v>2730</v>
      </c>
      <c r="B447" s="311" t="s">
        <v>316</v>
      </c>
      <c r="C447" s="312">
        <v>3</v>
      </c>
      <c r="D447" s="312">
        <v>0</v>
      </c>
      <c r="E447" s="313"/>
      <c r="F447" s="349" t="s">
        <v>47</v>
      </c>
      <c r="G447" s="318" t="s">
        <v>687</v>
      </c>
      <c r="H447" s="315">
        <f t="shared" si="8"/>
        <v>0</v>
      </c>
      <c r="I447" s="315">
        <f>SUM(I448,I452,I456,I460)</f>
        <v>0</v>
      </c>
      <c r="J447" s="315">
        <f>SUM(J448,J452,J456,J460)</f>
        <v>0</v>
      </c>
    </row>
    <row r="448" spans="1:10" ht="300" customHeight="1" hidden="1">
      <c r="A448" s="317">
        <v>2731</v>
      </c>
      <c r="B448" s="311" t="s">
        <v>316</v>
      </c>
      <c r="C448" s="312">
        <v>3</v>
      </c>
      <c r="D448" s="312">
        <v>1</v>
      </c>
      <c r="E448" s="312"/>
      <c r="F448" s="320" t="s">
        <v>688</v>
      </c>
      <c r="G448" s="321" t="s">
        <v>689</v>
      </c>
      <c r="H448" s="315">
        <f t="shared" si="8"/>
        <v>0</v>
      </c>
      <c r="I448" s="315">
        <f>SUM(I450:I451)</f>
        <v>0</v>
      </c>
      <c r="J448" s="315">
        <f>SUM(J450:J451)</f>
        <v>0</v>
      </c>
    </row>
    <row r="449" spans="1:10" ht="15" customHeight="1" hidden="1">
      <c r="A449" s="317"/>
      <c r="B449" s="311"/>
      <c r="C449" s="312"/>
      <c r="D449" s="312"/>
      <c r="E449" s="312"/>
      <c r="F449" s="320" t="s">
        <v>1000</v>
      </c>
      <c r="G449" s="321"/>
      <c r="H449" s="315">
        <f t="shared" si="8"/>
        <v>0</v>
      </c>
      <c r="I449" s="315"/>
      <c r="J449" s="315"/>
    </row>
    <row r="450" spans="1:10" ht="15" customHeight="1" hidden="1">
      <c r="A450" s="317"/>
      <c r="B450" s="311"/>
      <c r="C450" s="312"/>
      <c r="D450" s="312"/>
      <c r="E450" s="312"/>
      <c r="F450" s="320" t="s">
        <v>1006</v>
      </c>
      <c r="G450" s="321"/>
      <c r="H450" s="315">
        <f t="shared" si="8"/>
        <v>0</v>
      </c>
      <c r="I450" s="315"/>
      <c r="J450" s="315"/>
    </row>
    <row r="451" spans="1:10" ht="15" customHeight="1" hidden="1">
      <c r="A451" s="317"/>
      <c r="B451" s="311"/>
      <c r="C451" s="312"/>
      <c r="D451" s="312"/>
      <c r="E451" s="312"/>
      <c r="F451" s="320" t="s">
        <v>1006</v>
      </c>
      <c r="G451" s="321"/>
      <c r="H451" s="315">
        <f t="shared" si="8"/>
        <v>0</v>
      </c>
      <c r="I451" s="315"/>
      <c r="J451" s="315"/>
    </row>
    <row r="452" spans="1:10" ht="348" customHeight="1" hidden="1">
      <c r="A452" s="317">
        <v>2732</v>
      </c>
      <c r="B452" s="311" t="s">
        <v>316</v>
      </c>
      <c r="C452" s="312">
        <v>3</v>
      </c>
      <c r="D452" s="312">
        <v>2</v>
      </c>
      <c r="E452" s="312"/>
      <c r="F452" s="320" t="s">
        <v>690</v>
      </c>
      <c r="G452" s="321" t="s">
        <v>691</v>
      </c>
      <c r="H452" s="315">
        <f t="shared" si="8"/>
        <v>0</v>
      </c>
      <c r="I452" s="315">
        <f>SUM(I454:I455)</f>
        <v>0</v>
      </c>
      <c r="J452" s="315">
        <f>SUM(J454:J455)</f>
        <v>0</v>
      </c>
    </row>
    <row r="453" spans="1:10" ht="18" customHeight="1" hidden="1">
      <c r="A453" s="317"/>
      <c r="B453" s="311"/>
      <c r="C453" s="312"/>
      <c r="D453" s="312"/>
      <c r="E453" s="312"/>
      <c r="F453" s="320" t="s">
        <v>1000</v>
      </c>
      <c r="G453" s="321"/>
      <c r="H453" s="315">
        <f t="shared" si="8"/>
        <v>0</v>
      </c>
      <c r="I453" s="315"/>
      <c r="J453" s="315"/>
    </row>
    <row r="454" spans="1:10" ht="15" customHeight="1" hidden="1">
      <c r="A454" s="317"/>
      <c r="B454" s="311"/>
      <c r="C454" s="312"/>
      <c r="D454" s="312"/>
      <c r="E454" s="312"/>
      <c r="F454" s="320" t="s">
        <v>1006</v>
      </c>
      <c r="G454" s="321"/>
      <c r="H454" s="315">
        <f t="shared" si="8"/>
        <v>0</v>
      </c>
      <c r="I454" s="315"/>
      <c r="J454" s="315"/>
    </row>
    <row r="455" spans="1:10" ht="15" customHeight="1" hidden="1">
      <c r="A455" s="317"/>
      <c r="B455" s="311"/>
      <c r="C455" s="312"/>
      <c r="D455" s="312"/>
      <c r="E455" s="312"/>
      <c r="F455" s="320" t="s">
        <v>1006</v>
      </c>
      <c r="G455" s="321"/>
      <c r="H455" s="315">
        <f t="shared" si="8"/>
        <v>0</v>
      </c>
      <c r="I455" s="315"/>
      <c r="J455" s="315"/>
    </row>
    <row r="456" spans="1:10" ht="409.5" customHeight="1" hidden="1">
      <c r="A456" s="317">
        <v>2733</v>
      </c>
      <c r="B456" s="311" t="s">
        <v>316</v>
      </c>
      <c r="C456" s="312">
        <v>3</v>
      </c>
      <c r="D456" s="312">
        <v>3</v>
      </c>
      <c r="E456" s="312"/>
      <c r="F456" s="320" t="s">
        <v>692</v>
      </c>
      <c r="G456" s="321" t="s">
        <v>693</v>
      </c>
      <c r="H456" s="315">
        <f t="shared" si="8"/>
        <v>0</v>
      </c>
      <c r="I456" s="315">
        <f>SUM(I458:I459)</f>
        <v>0</v>
      </c>
      <c r="J456" s="315">
        <f>SUM(J458:J459)</f>
        <v>0</v>
      </c>
    </row>
    <row r="457" spans="1:10" ht="23.25" customHeight="1" hidden="1">
      <c r="A457" s="317"/>
      <c r="B457" s="311"/>
      <c r="C457" s="312"/>
      <c r="D457" s="312"/>
      <c r="E457" s="312"/>
      <c r="F457" s="320" t="s">
        <v>1000</v>
      </c>
      <c r="G457" s="321"/>
      <c r="H457" s="315">
        <f t="shared" si="8"/>
        <v>0</v>
      </c>
      <c r="I457" s="315"/>
      <c r="J457" s="315"/>
    </row>
    <row r="458" spans="1:10" ht="15" customHeight="1" hidden="1">
      <c r="A458" s="317"/>
      <c r="B458" s="311"/>
      <c r="C458" s="312"/>
      <c r="D458" s="312"/>
      <c r="E458" s="312"/>
      <c r="F458" s="320" t="s">
        <v>1006</v>
      </c>
      <c r="G458" s="321"/>
      <c r="H458" s="315">
        <f t="shared" si="8"/>
        <v>0</v>
      </c>
      <c r="I458" s="315"/>
      <c r="J458" s="315"/>
    </row>
    <row r="459" spans="1:10" ht="15" customHeight="1" hidden="1">
      <c r="A459" s="317"/>
      <c r="B459" s="311"/>
      <c r="C459" s="312"/>
      <c r="D459" s="312"/>
      <c r="E459" s="312"/>
      <c r="F459" s="320" t="s">
        <v>1006</v>
      </c>
      <c r="G459" s="321"/>
      <c r="H459" s="315">
        <f aca="true" t="shared" si="9" ref="H459:H510">SUM(I459:J459)</f>
        <v>0</v>
      </c>
      <c r="I459" s="315"/>
      <c r="J459" s="315"/>
    </row>
    <row r="460" spans="1:10" ht="409.5" customHeight="1" hidden="1">
      <c r="A460" s="317">
        <v>2734</v>
      </c>
      <c r="B460" s="311" t="s">
        <v>316</v>
      </c>
      <c r="C460" s="312">
        <v>3</v>
      </c>
      <c r="D460" s="312">
        <v>4</v>
      </c>
      <c r="E460" s="312"/>
      <c r="F460" s="320" t="s">
        <v>694</v>
      </c>
      <c r="G460" s="321" t="s">
        <v>695</v>
      </c>
      <c r="H460" s="315">
        <f t="shared" si="9"/>
        <v>0</v>
      </c>
      <c r="I460" s="315">
        <f>SUM(I462:I463)</f>
        <v>0</v>
      </c>
      <c r="J460" s="315">
        <f>SUM(J462:J463)</f>
        <v>0</v>
      </c>
    </row>
    <row r="461" spans="1:10" ht="36" customHeight="1" hidden="1">
      <c r="A461" s="317"/>
      <c r="B461" s="311"/>
      <c r="C461" s="312"/>
      <c r="D461" s="312"/>
      <c r="E461" s="312"/>
      <c r="F461" s="320" t="s">
        <v>1000</v>
      </c>
      <c r="G461" s="321"/>
      <c r="H461" s="315">
        <f t="shared" si="9"/>
        <v>0</v>
      </c>
      <c r="I461" s="315"/>
      <c r="J461" s="315"/>
    </row>
    <row r="462" spans="1:10" ht="15" customHeight="1" hidden="1">
      <c r="A462" s="317"/>
      <c r="B462" s="311"/>
      <c r="C462" s="312"/>
      <c r="D462" s="312"/>
      <c r="E462" s="312"/>
      <c r="F462" s="320" t="s">
        <v>1006</v>
      </c>
      <c r="G462" s="321"/>
      <c r="H462" s="315">
        <f t="shared" si="9"/>
        <v>0</v>
      </c>
      <c r="I462" s="315"/>
      <c r="J462" s="315"/>
    </row>
    <row r="463" spans="1:10" ht="15" customHeight="1" hidden="1">
      <c r="A463" s="317"/>
      <c r="B463" s="311"/>
      <c r="C463" s="312"/>
      <c r="D463" s="312"/>
      <c r="E463" s="312"/>
      <c r="F463" s="320" t="s">
        <v>1006</v>
      </c>
      <c r="G463" s="321"/>
      <c r="H463" s="315">
        <f t="shared" si="9"/>
        <v>0</v>
      </c>
      <c r="I463" s="315"/>
      <c r="J463" s="315"/>
    </row>
    <row r="464" spans="1:10" ht="264" customHeight="1" hidden="1">
      <c r="A464" s="317">
        <v>2740</v>
      </c>
      <c r="B464" s="311" t="s">
        <v>316</v>
      </c>
      <c r="C464" s="312">
        <v>4</v>
      </c>
      <c r="D464" s="312">
        <v>0</v>
      </c>
      <c r="E464" s="313"/>
      <c r="F464" s="349" t="s">
        <v>48</v>
      </c>
      <c r="G464" s="318" t="s">
        <v>697</v>
      </c>
      <c r="H464" s="315">
        <f t="shared" si="9"/>
        <v>0</v>
      </c>
      <c r="I464" s="315">
        <f>SUM(I465)</f>
        <v>0</v>
      </c>
      <c r="J464" s="315">
        <f>SUM(J465)</f>
        <v>0</v>
      </c>
    </row>
    <row r="465" spans="1:10" ht="264" customHeight="1" hidden="1">
      <c r="A465" s="317">
        <v>2741</v>
      </c>
      <c r="B465" s="311" t="s">
        <v>316</v>
      </c>
      <c r="C465" s="312">
        <v>4</v>
      </c>
      <c r="D465" s="312">
        <v>1</v>
      </c>
      <c r="E465" s="312"/>
      <c r="F465" s="320" t="s">
        <v>696</v>
      </c>
      <c r="G465" s="332" t="s">
        <v>698</v>
      </c>
      <c r="H465" s="315">
        <f t="shared" si="9"/>
        <v>0</v>
      </c>
      <c r="I465" s="315">
        <f>SUM(I467:I468)</f>
        <v>0</v>
      </c>
      <c r="J465" s="315">
        <f>SUM(J467:J468)</f>
        <v>0</v>
      </c>
    </row>
    <row r="466" spans="1:10" ht="36" customHeight="1" hidden="1">
      <c r="A466" s="317"/>
      <c r="B466" s="311"/>
      <c r="C466" s="312"/>
      <c r="D466" s="312"/>
      <c r="E466" s="312"/>
      <c r="F466" s="320" t="s">
        <v>1000</v>
      </c>
      <c r="G466" s="321"/>
      <c r="H466" s="315">
        <f t="shared" si="9"/>
        <v>0</v>
      </c>
      <c r="I466" s="315"/>
      <c r="J466" s="315"/>
    </row>
    <row r="467" spans="1:10" ht="15" customHeight="1" hidden="1">
      <c r="A467" s="317"/>
      <c r="B467" s="311"/>
      <c r="C467" s="312"/>
      <c r="D467" s="312"/>
      <c r="E467" s="312"/>
      <c r="F467" s="320" t="s">
        <v>1006</v>
      </c>
      <c r="G467" s="321"/>
      <c r="H467" s="315">
        <f t="shared" si="9"/>
        <v>0</v>
      </c>
      <c r="I467" s="315"/>
      <c r="J467" s="315"/>
    </row>
    <row r="468" spans="1:10" ht="15" customHeight="1" hidden="1">
      <c r="A468" s="317"/>
      <c r="B468" s="311"/>
      <c r="C468" s="312"/>
      <c r="D468" s="312"/>
      <c r="E468" s="312"/>
      <c r="F468" s="320" t="s">
        <v>1006</v>
      </c>
      <c r="G468" s="321"/>
      <c r="H468" s="315">
        <f t="shared" si="9"/>
        <v>0</v>
      </c>
      <c r="I468" s="315"/>
      <c r="J468" s="315"/>
    </row>
    <row r="469" spans="1:10" ht="120" customHeight="1" hidden="1">
      <c r="A469" s="317">
        <v>2750</v>
      </c>
      <c r="B469" s="311" t="s">
        <v>316</v>
      </c>
      <c r="C469" s="312">
        <v>5</v>
      </c>
      <c r="D469" s="312">
        <v>0</v>
      </c>
      <c r="E469" s="313"/>
      <c r="F469" s="349" t="s">
        <v>1035</v>
      </c>
      <c r="G469" s="318" t="s">
        <v>700</v>
      </c>
      <c r="H469" s="315">
        <f t="shared" si="9"/>
        <v>0</v>
      </c>
      <c r="I469" s="315">
        <f>SUM(I470)</f>
        <v>0</v>
      </c>
      <c r="J469" s="315">
        <f>SUM(J470)</f>
        <v>0</v>
      </c>
    </row>
    <row r="470" spans="1:10" ht="120" customHeight="1" hidden="1">
      <c r="A470" s="317">
        <v>2751</v>
      </c>
      <c r="B470" s="311" t="s">
        <v>316</v>
      </c>
      <c r="C470" s="312">
        <v>5</v>
      </c>
      <c r="D470" s="312">
        <v>1</v>
      </c>
      <c r="E470" s="312"/>
      <c r="F470" s="320" t="s">
        <v>699</v>
      </c>
      <c r="G470" s="332" t="s">
        <v>700</v>
      </c>
      <c r="H470" s="315">
        <f t="shared" si="9"/>
        <v>0</v>
      </c>
      <c r="I470" s="315">
        <f>SUM(I472:I473)</f>
        <v>0</v>
      </c>
      <c r="J470" s="315">
        <f>SUM(J472:J473)</f>
        <v>0</v>
      </c>
    </row>
    <row r="471" spans="1:10" ht="36" customHeight="1" hidden="1">
      <c r="A471" s="317"/>
      <c r="B471" s="311"/>
      <c r="C471" s="312"/>
      <c r="D471" s="312"/>
      <c r="E471" s="312"/>
      <c r="F471" s="320" t="s">
        <v>1000</v>
      </c>
      <c r="G471" s="321"/>
      <c r="H471" s="315">
        <f t="shared" si="9"/>
        <v>0</v>
      </c>
      <c r="I471" s="315"/>
      <c r="J471" s="315"/>
    </row>
    <row r="472" spans="1:10" ht="15" customHeight="1" hidden="1">
      <c r="A472" s="317"/>
      <c r="B472" s="311"/>
      <c r="C472" s="312"/>
      <c r="D472" s="312"/>
      <c r="E472" s="312"/>
      <c r="F472" s="320" t="s">
        <v>1006</v>
      </c>
      <c r="G472" s="321"/>
      <c r="H472" s="315">
        <f t="shared" si="9"/>
        <v>0</v>
      </c>
      <c r="I472" s="315"/>
      <c r="J472" s="315"/>
    </row>
    <row r="473" spans="1:10" ht="15" customHeight="1" hidden="1">
      <c r="A473" s="317"/>
      <c r="B473" s="311"/>
      <c r="C473" s="312"/>
      <c r="D473" s="312"/>
      <c r="E473" s="312"/>
      <c r="F473" s="320" t="s">
        <v>1006</v>
      </c>
      <c r="G473" s="321"/>
      <c r="H473" s="315">
        <f t="shared" si="9"/>
        <v>0</v>
      </c>
      <c r="I473" s="315"/>
      <c r="J473" s="315"/>
    </row>
    <row r="474" spans="1:10" ht="372" customHeight="1" hidden="1">
      <c r="A474" s="317">
        <v>2760</v>
      </c>
      <c r="B474" s="311" t="s">
        <v>316</v>
      </c>
      <c r="C474" s="312">
        <v>6</v>
      </c>
      <c r="D474" s="312">
        <v>0</v>
      </c>
      <c r="E474" s="313"/>
      <c r="F474" s="349" t="s">
        <v>50</v>
      </c>
      <c r="G474" s="318" t="s">
        <v>702</v>
      </c>
      <c r="H474" s="315">
        <f t="shared" si="9"/>
        <v>0</v>
      </c>
      <c r="I474" s="315">
        <f>SUM(I475+I479)</f>
        <v>0</v>
      </c>
      <c r="J474" s="315">
        <f>SUM(J475+J479)</f>
        <v>0</v>
      </c>
    </row>
    <row r="475" spans="1:10" ht="24" customHeight="1" hidden="1">
      <c r="A475" s="317">
        <v>2761</v>
      </c>
      <c r="B475" s="311" t="s">
        <v>316</v>
      </c>
      <c r="C475" s="312">
        <v>6</v>
      </c>
      <c r="D475" s="312">
        <v>1</v>
      </c>
      <c r="E475" s="312"/>
      <c r="F475" s="320" t="s">
        <v>317</v>
      </c>
      <c r="G475" s="318"/>
      <c r="H475" s="315">
        <f t="shared" si="9"/>
        <v>0</v>
      </c>
      <c r="I475" s="315">
        <f>SUM(I477:I478)</f>
        <v>0</v>
      </c>
      <c r="J475" s="315">
        <f>SUM(J477:J478)</f>
        <v>0</v>
      </c>
    </row>
    <row r="476" spans="1:10" ht="36" customHeight="1" hidden="1">
      <c r="A476" s="317"/>
      <c r="B476" s="311"/>
      <c r="C476" s="312"/>
      <c r="D476" s="312"/>
      <c r="E476" s="312"/>
      <c r="F476" s="320" t="s">
        <v>1000</v>
      </c>
      <c r="G476" s="321"/>
      <c r="H476" s="315">
        <f t="shared" si="9"/>
        <v>0</v>
      </c>
      <c r="I476" s="315"/>
      <c r="J476" s="315"/>
    </row>
    <row r="477" spans="1:10" ht="15" customHeight="1" hidden="1">
      <c r="A477" s="317"/>
      <c r="B477" s="311"/>
      <c r="C477" s="312"/>
      <c r="D477" s="312"/>
      <c r="E477" s="312"/>
      <c r="F477" s="320" t="s">
        <v>1006</v>
      </c>
      <c r="G477" s="321"/>
      <c r="H477" s="315">
        <f t="shared" si="9"/>
        <v>0</v>
      </c>
      <c r="I477" s="315"/>
      <c r="J477" s="315"/>
    </row>
    <row r="478" spans="1:10" ht="15" customHeight="1" hidden="1">
      <c r="A478" s="317"/>
      <c r="B478" s="311"/>
      <c r="C478" s="312"/>
      <c r="D478" s="312"/>
      <c r="E478" s="312"/>
      <c r="F478" s="320" t="s">
        <v>1006</v>
      </c>
      <c r="G478" s="321"/>
      <c r="H478" s="315">
        <f t="shared" si="9"/>
        <v>0</v>
      </c>
      <c r="I478" s="315"/>
      <c r="J478" s="315"/>
    </row>
    <row r="479" spans="1:10" ht="372" customHeight="1" hidden="1">
      <c r="A479" s="317">
        <v>2762</v>
      </c>
      <c r="B479" s="311" t="s">
        <v>316</v>
      </c>
      <c r="C479" s="312">
        <v>6</v>
      </c>
      <c r="D479" s="312">
        <v>2</v>
      </c>
      <c r="E479" s="312"/>
      <c r="F479" s="320" t="s">
        <v>701</v>
      </c>
      <c r="G479" s="332" t="s">
        <v>703</v>
      </c>
      <c r="H479" s="315">
        <f t="shared" si="9"/>
        <v>0</v>
      </c>
      <c r="I479" s="315">
        <f>SUM(I481:I482)</f>
        <v>0</v>
      </c>
      <c r="J479" s="315">
        <f>SUM(J481:J482)</f>
        <v>0</v>
      </c>
    </row>
    <row r="480" spans="1:10" ht="36" customHeight="1" hidden="1">
      <c r="A480" s="317"/>
      <c r="B480" s="311"/>
      <c r="C480" s="312"/>
      <c r="D480" s="312"/>
      <c r="E480" s="312"/>
      <c r="F480" s="320" t="s">
        <v>1000</v>
      </c>
      <c r="G480" s="321"/>
      <c r="H480" s="315">
        <f t="shared" si="9"/>
        <v>0</v>
      </c>
      <c r="I480" s="315"/>
      <c r="J480" s="315"/>
    </row>
    <row r="481" spans="1:10" ht="15" customHeight="1" hidden="1">
      <c r="A481" s="317"/>
      <c r="B481" s="311"/>
      <c r="C481" s="312"/>
      <c r="D481" s="312"/>
      <c r="E481" s="312"/>
      <c r="F481" s="320" t="s">
        <v>1006</v>
      </c>
      <c r="G481" s="321"/>
      <c r="H481" s="315">
        <f t="shared" si="9"/>
        <v>0</v>
      </c>
      <c r="I481" s="315"/>
      <c r="J481" s="315"/>
    </row>
    <row r="482" spans="1:10" ht="15" customHeight="1" hidden="1">
      <c r="A482" s="317"/>
      <c r="B482" s="311"/>
      <c r="C482" s="312"/>
      <c r="D482" s="312"/>
      <c r="E482" s="312"/>
      <c r="F482" s="320" t="s">
        <v>1006</v>
      </c>
      <c r="G482" s="321"/>
      <c r="H482" s="315">
        <f t="shared" si="9"/>
        <v>0</v>
      </c>
      <c r="I482" s="315"/>
      <c r="J482" s="315"/>
    </row>
    <row r="483" spans="1:10" ht="18.75" customHeight="1">
      <c r="A483" s="327"/>
      <c r="B483" s="312">
        <v>0</v>
      </c>
      <c r="C483" s="312">
        <v>0</v>
      </c>
      <c r="D483" s="312">
        <v>0</v>
      </c>
      <c r="E483" s="312"/>
      <c r="F483" s="350" t="s">
        <v>1030</v>
      </c>
      <c r="G483" s="321"/>
      <c r="H483" s="315">
        <f>SUM(I483:J483)</f>
        <v>0</v>
      </c>
      <c r="I483" s="315">
        <f>I484</f>
        <v>0</v>
      </c>
      <c r="J483" s="315">
        <f>J484</f>
        <v>0</v>
      </c>
    </row>
    <row r="484" spans="1:10" ht="39" customHeight="1">
      <c r="A484" s="327"/>
      <c r="B484" s="312">
        <v>6</v>
      </c>
      <c r="C484" s="312">
        <v>1</v>
      </c>
      <c r="D484" s="312">
        <v>0</v>
      </c>
      <c r="E484" s="312"/>
      <c r="F484" s="320" t="s">
        <v>39</v>
      </c>
      <c r="G484" s="321"/>
      <c r="H484" s="315">
        <f>SUM(I484:J484)</f>
        <v>0</v>
      </c>
      <c r="I484" s="315">
        <f>I485</f>
        <v>0</v>
      </c>
      <c r="J484" s="315">
        <f>J487</f>
        <v>0</v>
      </c>
    </row>
    <row r="485" spans="1:10" ht="25.5" customHeight="1">
      <c r="A485" s="311"/>
      <c r="B485" s="312">
        <v>6</v>
      </c>
      <c r="C485" s="312">
        <v>1</v>
      </c>
      <c r="D485" s="312">
        <v>1</v>
      </c>
      <c r="E485" s="352"/>
      <c r="F485" s="320" t="s">
        <v>1036</v>
      </c>
      <c r="G485" s="321"/>
      <c r="H485" s="315">
        <f>SUM(I485:J485)</f>
        <v>0</v>
      </c>
      <c r="I485" s="315">
        <f>I487</f>
        <v>0</v>
      </c>
      <c r="J485" s="315">
        <v>0</v>
      </c>
    </row>
    <row r="486" spans="1:10" ht="42.75" customHeight="1">
      <c r="A486" s="311"/>
      <c r="B486" s="312"/>
      <c r="C486" s="312"/>
      <c r="D486" s="312"/>
      <c r="E486" s="352"/>
      <c r="F486" s="320" t="s">
        <v>1000</v>
      </c>
      <c r="G486" s="321"/>
      <c r="H486" s="315"/>
      <c r="I486" s="315"/>
      <c r="J486" s="315"/>
    </row>
    <row r="487" spans="1:10" ht="40.5" customHeight="1">
      <c r="A487" s="317"/>
      <c r="B487" s="311"/>
      <c r="C487" s="312"/>
      <c r="D487" s="312"/>
      <c r="E487" s="312">
        <v>4637</v>
      </c>
      <c r="F487" s="336" t="s">
        <v>232</v>
      </c>
      <c r="G487" s="321"/>
      <c r="H487" s="315">
        <f>SUM(I487:J487)</f>
        <v>0</v>
      </c>
      <c r="I487" s="315">
        <v>0</v>
      </c>
      <c r="J487" s="315">
        <v>0</v>
      </c>
    </row>
    <row r="488" spans="1:10" ht="18.75" customHeight="1">
      <c r="A488" s="298">
        <v>2630</v>
      </c>
      <c r="B488" s="303" t="s">
        <v>315</v>
      </c>
      <c r="C488" s="303" t="s">
        <v>111</v>
      </c>
      <c r="D488" s="303" t="s">
        <v>245</v>
      </c>
      <c r="E488" s="312"/>
      <c r="F488" s="320" t="s">
        <v>1037</v>
      </c>
      <c r="G488" s="321"/>
      <c r="H488" s="308">
        <f>SUM(I488:J488)</f>
        <v>73000</v>
      </c>
      <c r="I488" s="308">
        <v>0</v>
      </c>
      <c r="J488" s="308">
        <f>J489</f>
        <v>73000</v>
      </c>
    </row>
    <row r="489" spans="1:10" ht="18.75" customHeight="1">
      <c r="A489" s="298">
        <v>2631</v>
      </c>
      <c r="B489" s="303" t="s">
        <v>315</v>
      </c>
      <c r="C489" s="303" t="s">
        <v>111</v>
      </c>
      <c r="D489" s="303">
        <v>1</v>
      </c>
      <c r="E489" s="312"/>
      <c r="F489" s="351" t="s">
        <v>1038</v>
      </c>
      <c r="G489" s="321"/>
      <c r="H489" s="308">
        <f>SUM(I489:J489)</f>
        <v>73000</v>
      </c>
      <c r="I489" s="308">
        <v>0</v>
      </c>
      <c r="J489" s="308">
        <f>J491+J492+J493</f>
        <v>73000</v>
      </c>
    </row>
    <row r="490" spans="1:10" ht="54.75" customHeight="1">
      <c r="A490" s="298"/>
      <c r="B490" s="303"/>
      <c r="C490" s="303"/>
      <c r="D490" s="303"/>
      <c r="E490" s="353"/>
      <c r="F490" s="320" t="s">
        <v>1000</v>
      </c>
      <c r="G490" s="321"/>
      <c r="H490" s="315"/>
      <c r="I490" s="315"/>
      <c r="J490" s="315"/>
    </row>
    <row r="491" spans="1:10" ht="22.5" customHeight="1">
      <c r="A491" s="298"/>
      <c r="B491" s="303"/>
      <c r="C491" s="303"/>
      <c r="D491" s="303"/>
      <c r="E491" s="354">
        <v>4213</v>
      </c>
      <c r="F491" s="355" t="s">
        <v>116</v>
      </c>
      <c r="G491" s="321"/>
      <c r="H491" s="315">
        <f aca="true" t="shared" si="10" ref="H491:H500">SUM(I491:J491)</f>
        <v>0</v>
      </c>
      <c r="I491" s="315">
        <v>0</v>
      </c>
      <c r="J491" s="315">
        <v>0</v>
      </c>
    </row>
    <row r="492" spans="1:10" ht="37.5" customHeight="1">
      <c r="A492" s="298"/>
      <c r="B492" s="303"/>
      <c r="C492" s="303"/>
      <c r="D492" s="303"/>
      <c r="E492" s="354">
        <v>5112</v>
      </c>
      <c r="F492" s="351" t="s">
        <v>1020</v>
      </c>
      <c r="G492" s="280" t="s">
        <v>431</v>
      </c>
      <c r="H492" s="315">
        <f t="shared" si="10"/>
        <v>70000</v>
      </c>
      <c r="I492" s="315">
        <v>0</v>
      </c>
      <c r="J492" s="308">
        <v>70000</v>
      </c>
    </row>
    <row r="493" spans="1:10" ht="24.75" customHeight="1">
      <c r="A493" s="317"/>
      <c r="B493" s="311"/>
      <c r="C493" s="312"/>
      <c r="D493" s="312"/>
      <c r="E493" s="324">
        <v>5129</v>
      </c>
      <c r="F493" s="320" t="s">
        <v>1050</v>
      </c>
      <c r="G493" s="321"/>
      <c r="H493" s="315">
        <f>SUM(I493:J493)</f>
        <v>3000</v>
      </c>
      <c r="I493" s="315">
        <v>0</v>
      </c>
      <c r="J493" s="315">
        <v>3000</v>
      </c>
    </row>
    <row r="494" spans="1:10" ht="25.5" customHeight="1">
      <c r="A494" s="311" t="s">
        <v>1039</v>
      </c>
      <c r="B494" s="312">
        <v>6</v>
      </c>
      <c r="C494" s="312">
        <v>4</v>
      </c>
      <c r="D494" s="312">
        <v>0</v>
      </c>
      <c r="E494" s="312"/>
      <c r="F494" s="356" t="s">
        <v>42</v>
      </c>
      <c r="G494" s="321"/>
      <c r="H494" s="315">
        <f t="shared" si="10"/>
        <v>186150</v>
      </c>
      <c r="I494" s="315">
        <f>I495</f>
        <v>39150</v>
      </c>
      <c r="J494" s="315">
        <f>J495</f>
        <v>147000</v>
      </c>
    </row>
    <row r="495" spans="1:10" ht="21" customHeight="1">
      <c r="A495" s="311" t="s">
        <v>1040</v>
      </c>
      <c r="B495" s="312">
        <v>6</v>
      </c>
      <c r="C495" s="312">
        <v>4</v>
      </c>
      <c r="D495" s="312">
        <v>1</v>
      </c>
      <c r="E495" s="312"/>
      <c r="F495" s="322" t="s">
        <v>653</v>
      </c>
      <c r="G495" s="321"/>
      <c r="H495" s="315">
        <f t="shared" si="10"/>
        <v>186150</v>
      </c>
      <c r="I495" s="315">
        <f>I497</f>
        <v>39150</v>
      </c>
      <c r="J495" s="315">
        <f>J498+J499</f>
        <v>147000</v>
      </c>
    </row>
    <row r="496" spans="1:10" ht="40.5" customHeight="1">
      <c r="A496" s="311"/>
      <c r="B496" s="312"/>
      <c r="C496" s="312"/>
      <c r="D496" s="312"/>
      <c r="E496" s="312"/>
      <c r="F496" s="320" t="s">
        <v>1000</v>
      </c>
      <c r="G496" s="321"/>
      <c r="H496" s="315">
        <f t="shared" si="10"/>
        <v>0</v>
      </c>
      <c r="I496" s="315">
        <v>0</v>
      </c>
      <c r="J496" s="315">
        <v>0</v>
      </c>
    </row>
    <row r="497" spans="1:10" ht="40.5" customHeight="1">
      <c r="A497" s="317"/>
      <c r="B497" s="311"/>
      <c r="C497" s="312"/>
      <c r="D497" s="312"/>
      <c r="E497" s="312">
        <v>4637</v>
      </c>
      <c r="F497" s="336" t="s">
        <v>232</v>
      </c>
      <c r="G497" s="321"/>
      <c r="H497" s="315">
        <f>SUM(I497:J497)</f>
        <v>39150</v>
      </c>
      <c r="I497" s="315">
        <v>39150</v>
      </c>
      <c r="J497" s="315">
        <v>0</v>
      </c>
    </row>
    <row r="498" spans="1:10" ht="38.25" customHeight="1">
      <c r="A498" s="357"/>
      <c r="B498" s="358"/>
      <c r="C498" s="358"/>
      <c r="D498" s="358"/>
      <c r="E498" s="358">
        <v>5112</v>
      </c>
      <c r="F498" s="351" t="s">
        <v>1020</v>
      </c>
      <c r="G498" s="359"/>
      <c r="H498" s="315">
        <f t="shared" si="10"/>
        <v>140000</v>
      </c>
      <c r="I498" s="315">
        <v>0</v>
      </c>
      <c r="J498" s="315">
        <v>140000</v>
      </c>
    </row>
    <row r="499" spans="1:10" ht="24.75" customHeight="1">
      <c r="A499" s="317"/>
      <c r="B499" s="311"/>
      <c r="C499" s="312"/>
      <c r="D499" s="312"/>
      <c r="E499" s="324">
        <v>5129</v>
      </c>
      <c r="F499" s="320" t="s">
        <v>1050</v>
      </c>
      <c r="G499" s="321"/>
      <c r="H499" s="315">
        <f>SUM(I499:J499)</f>
        <v>7000</v>
      </c>
      <c r="I499" s="315">
        <v>0</v>
      </c>
      <c r="J499" s="315">
        <v>7000</v>
      </c>
    </row>
    <row r="500" spans="1:10" ht="23.25" customHeight="1">
      <c r="A500" s="317">
        <v>2642</v>
      </c>
      <c r="B500" s="311" t="s">
        <v>1041</v>
      </c>
      <c r="C500" s="312">
        <v>6</v>
      </c>
      <c r="D500" s="312">
        <v>1</v>
      </c>
      <c r="E500" s="312"/>
      <c r="F500" s="360" t="s">
        <v>116</v>
      </c>
      <c r="G500" s="332" t="s">
        <v>626</v>
      </c>
      <c r="H500" s="315">
        <f t="shared" si="10"/>
        <v>64590</v>
      </c>
      <c r="I500" s="315">
        <f>I502</f>
        <v>64590</v>
      </c>
      <c r="J500" s="315">
        <v>0</v>
      </c>
    </row>
    <row r="501" spans="1:10" ht="50.25" customHeight="1">
      <c r="A501" s="317"/>
      <c r="B501" s="311"/>
      <c r="C501" s="312"/>
      <c r="D501" s="312"/>
      <c r="E501" s="312"/>
      <c r="F501" s="320" t="s">
        <v>1000</v>
      </c>
      <c r="G501" s="321"/>
      <c r="H501" s="315">
        <f>SUM(I501:J501)</f>
        <v>0</v>
      </c>
      <c r="I501" s="315">
        <v>0</v>
      </c>
      <c r="J501" s="315">
        <v>0</v>
      </c>
    </row>
    <row r="502" spans="1:10" ht="40.5" customHeight="1">
      <c r="A502" s="317"/>
      <c r="B502" s="311"/>
      <c r="C502" s="312"/>
      <c r="D502" s="312"/>
      <c r="E502" s="312">
        <v>4637</v>
      </c>
      <c r="F502" s="336" t="s">
        <v>232</v>
      </c>
      <c r="G502" s="321"/>
      <c r="H502" s="315">
        <f>SUM(I502:J502)</f>
        <v>64590</v>
      </c>
      <c r="I502" s="315">
        <v>64590</v>
      </c>
      <c r="J502" s="315">
        <v>0</v>
      </c>
    </row>
    <row r="503" spans="1:10" ht="80.25" customHeight="1">
      <c r="A503" s="317">
        <v>2800</v>
      </c>
      <c r="B503" s="312">
        <v>8</v>
      </c>
      <c r="C503" s="312">
        <v>0</v>
      </c>
      <c r="D503" s="312">
        <v>0</v>
      </c>
      <c r="E503" s="312"/>
      <c r="F503" s="306" t="s">
        <v>1042</v>
      </c>
      <c r="G503" s="321"/>
      <c r="H503" s="315">
        <f>SUM(I503+J503)</f>
        <v>1177002</v>
      </c>
      <c r="I503" s="315">
        <f>I510+I535+I511</f>
        <v>116002</v>
      </c>
      <c r="J503" s="308">
        <f>J508+J509</f>
        <v>1061000</v>
      </c>
    </row>
    <row r="504" spans="1:10" ht="21" customHeight="1" hidden="1">
      <c r="A504" s="310"/>
      <c r="B504" s="327"/>
      <c r="C504" s="313"/>
      <c r="D504" s="313"/>
      <c r="E504" s="313"/>
      <c r="F504" s="306"/>
      <c r="G504" s="333"/>
      <c r="H504" s="315"/>
      <c r="I504" s="315"/>
      <c r="J504" s="315"/>
    </row>
    <row r="505" spans="1:10" ht="42" customHeight="1">
      <c r="A505" s="298">
        <v>2810</v>
      </c>
      <c r="B505" s="303" t="s">
        <v>318</v>
      </c>
      <c r="C505" s="303">
        <v>1</v>
      </c>
      <c r="D505" s="303">
        <v>0</v>
      </c>
      <c r="E505" s="313"/>
      <c r="F505" s="349" t="s">
        <v>51</v>
      </c>
      <c r="G505" s="333"/>
      <c r="H505" s="315">
        <f t="shared" si="9"/>
        <v>0</v>
      </c>
      <c r="I505" s="315">
        <v>0</v>
      </c>
      <c r="J505" s="315">
        <v>0</v>
      </c>
    </row>
    <row r="506" spans="1:10" ht="24" customHeight="1">
      <c r="A506" s="298">
        <v>2811</v>
      </c>
      <c r="B506" s="303" t="s">
        <v>318</v>
      </c>
      <c r="C506" s="303">
        <v>1</v>
      </c>
      <c r="D506" s="303">
        <v>1</v>
      </c>
      <c r="E506" s="313"/>
      <c r="F506" s="320" t="s">
        <v>705</v>
      </c>
      <c r="G506" s="333"/>
      <c r="H506" s="315">
        <f>SUM(I506:J506)</f>
        <v>0</v>
      </c>
      <c r="I506" s="315">
        <v>0</v>
      </c>
      <c r="J506" s="315">
        <v>0</v>
      </c>
    </row>
    <row r="507" spans="1:10" ht="60" customHeight="1">
      <c r="A507" s="298"/>
      <c r="B507" s="303"/>
      <c r="C507" s="303"/>
      <c r="D507" s="303"/>
      <c r="E507" s="313"/>
      <c r="F507" s="320" t="s">
        <v>1000</v>
      </c>
      <c r="G507" s="333"/>
      <c r="H507" s="315">
        <v>0</v>
      </c>
      <c r="I507" s="315">
        <v>0</v>
      </c>
      <c r="J507" s="315">
        <v>0</v>
      </c>
    </row>
    <row r="508" spans="1:10" ht="38.25" customHeight="1">
      <c r="A508" s="357"/>
      <c r="B508" s="358"/>
      <c r="C508" s="358"/>
      <c r="D508" s="358"/>
      <c r="E508" s="358">
        <v>5112</v>
      </c>
      <c r="F508" s="351" t="s">
        <v>1020</v>
      </c>
      <c r="G508" s="359"/>
      <c r="H508" s="315">
        <f>SUM(I508:J508)</f>
        <v>300000</v>
      </c>
      <c r="I508" s="315">
        <v>0</v>
      </c>
      <c r="J508" s="315">
        <v>300000</v>
      </c>
    </row>
    <row r="509" spans="1:10" ht="49.5" customHeight="1">
      <c r="A509" s="317"/>
      <c r="B509" s="311"/>
      <c r="C509" s="312"/>
      <c r="D509" s="312"/>
      <c r="E509" s="312">
        <v>5113</v>
      </c>
      <c r="F509" s="320" t="s">
        <v>242</v>
      </c>
      <c r="G509" s="321"/>
      <c r="H509" s="308">
        <f>SUM(I509:J509)</f>
        <v>761000</v>
      </c>
      <c r="I509" s="308">
        <v>0</v>
      </c>
      <c r="J509" s="315">
        <v>761000</v>
      </c>
    </row>
    <row r="510" spans="1:10" ht="30" customHeight="1">
      <c r="A510" s="317"/>
      <c r="B510" s="311" t="s">
        <v>318</v>
      </c>
      <c r="C510" s="312">
        <v>2</v>
      </c>
      <c r="D510" s="312">
        <v>0</v>
      </c>
      <c r="E510" s="313"/>
      <c r="F510" s="361" t="s">
        <v>52</v>
      </c>
      <c r="G510" s="318" t="s">
        <v>708</v>
      </c>
      <c r="H510" s="315">
        <f t="shared" si="9"/>
        <v>80632</v>
      </c>
      <c r="I510" s="315">
        <f>I519</f>
        <v>80632</v>
      </c>
      <c r="J510" s="315">
        <v>0</v>
      </c>
    </row>
    <row r="511" spans="1:10" ht="30" customHeight="1">
      <c r="A511" s="317"/>
      <c r="B511" s="311" t="s">
        <v>318</v>
      </c>
      <c r="C511" s="312">
        <v>2</v>
      </c>
      <c r="D511" s="312">
        <v>1</v>
      </c>
      <c r="E511" s="313"/>
      <c r="F511" s="322" t="s">
        <v>319</v>
      </c>
      <c r="G511" s="318"/>
      <c r="H511" s="315">
        <f>I511</f>
        <v>22870</v>
      </c>
      <c r="I511" s="315">
        <f>I513+I514</f>
        <v>22870</v>
      </c>
      <c r="J511" s="315"/>
    </row>
    <row r="512" spans="1:10" ht="51" customHeight="1">
      <c r="A512" s="317"/>
      <c r="B512" s="311"/>
      <c r="C512" s="312"/>
      <c r="D512" s="312"/>
      <c r="E512" s="312"/>
      <c r="F512" s="320" t="s">
        <v>1000</v>
      </c>
      <c r="G512" s="321"/>
      <c r="H512" s="315">
        <f>SUM(I512:J512)</f>
        <v>0</v>
      </c>
      <c r="I512" s="315">
        <v>0</v>
      </c>
      <c r="J512" s="315">
        <v>0</v>
      </c>
    </row>
    <row r="513" spans="1:10" ht="51" customHeight="1">
      <c r="A513" s="317"/>
      <c r="B513" s="311"/>
      <c r="C513" s="312"/>
      <c r="D513" s="312"/>
      <c r="E513" s="312">
        <v>4637</v>
      </c>
      <c r="F513" s="336" t="s">
        <v>232</v>
      </c>
      <c r="G513" s="321"/>
      <c r="H513" s="315">
        <f>SUM(I513:J513)</f>
        <v>21870</v>
      </c>
      <c r="I513" s="315">
        <v>21870</v>
      </c>
      <c r="J513" s="315">
        <v>0</v>
      </c>
    </row>
    <row r="514" spans="1:10" ht="51" customHeight="1">
      <c r="A514" s="317"/>
      <c r="B514" s="311"/>
      <c r="C514" s="312"/>
      <c r="D514" s="312"/>
      <c r="E514" s="352">
        <v>4655</v>
      </c>
      <c r="F514" s="336" t="s">
        <v>1054</v>
      </c>
      <c r="G514" s="321"/>
      <c r="H514" s="315">
        <f>SUM(I514:J514)</f>
        <v>1000</v>
      </c>
      <c r="I514" s="315">
        <v>1000</v>
      </c>
      <c r="J514" s="315"/>
    </row>
    <row r="515" spans="1:10" ht="27.75" customHeight="1">
      <c r="A515" s="317"/>
      <c r="B515" s="311" t="s">
        <v>318</v>
      </c>
      <c r="C515" s="312">
        <v>2</v>
      </c>
      <c r="D515" s="312">
        <v>2</v>
      </c>
      <c r="E515" s="312"/>
      <c r="F515" s="322" t="s">
        <v>320</v>
      </c>
      <c r="G515" s="318"/>
      <c r="H515" s="315">
        <f aca="true" t="shared" si="11" ref="H515:H591">SUM(I515:J515)</f>
        <v>0</v>
      </c>
      <c r="I515" s="315">
        <v>0</v>
      </c>
      <c r="J515" s="315">
        <v>0</v>
      </c>
    </row>
    <row r="516" spans="1:10" ht="57.75" customHeight="1">
      <c r="A516" s="317">
        <v>2822</v>
      </c>
      <c r="B516" s="311"/>
      <c r="C516" s="312"/>
      <c r="D516" s="312"/>
      <c r="E516" s="312"/>
      <c r="F516" s="320" t="s">
        <v>1000</v>
      </c>
      <c r="G516" s="321"/>
      <c r="H516" s="315">
        <f t="shared" si="11"/>
        <v>0</v>
      </c>
      <c r="I516" s="315">
        <v>0</v>
      </c>
      <c r="J516" s="315">
        <v>0</v>
      </c>
    </row>
    <row r="517" spans="1:10" ht="13.5" customHeight="1" hidden="1">
      <c r="A517" s="317"/>
      <c r="B517" s="311"/>
      <c r="C517" s="312"/>
      <c r="D517" s="312"/>
      <c r="E517" s="312"/>
      <c r="F517" s="320" t="s">
        <v>1006</v>
      </c>
      <c r="G517" s="321"/>
      <c r="H517" s="315">
        <f t="shared" si="11"/>
        <v>0</v>
      </c>
      <c r="I517" s="315"/>
      <c r="J517" s="315"/>
    </row>
    <row r="518" spans="1:10" ht="6.75" customHeight="1" hidden="1">
      <c r="A518" s="317"/>
      <c r="B518" s="311"/>
      <c r="C518" s="312"/>
      <c r="D518" s="312"/>
      <c r="E518" s="312"/>
      <c r="F518" s="320" t="s">
        <v>1006</v>
      </c>
      <c r="G518" s="321"/>
      <c r="H518" s="315">
        <f t="shared" si="11"/>
        <v>0</v>
      </c>
      <c r="I518" s="315"/>
      <c r="J518" s="315"/>
    </row>
    <row r="519" spans="1:10" ht="37.5" customHeight="1">
      <c r="A519" s="317"/>
      <c r="B519" s="311" t="s">
        <v>318</v>
      </c>
      <c r="C519" s="312">
        <v>2</v>
      </c>
      <c r="D519" s="312">
        <v>3</v>
      </c>
      <c r="E519" s="312"/>
      <c r="F519" s="320" t="s">
        <v>352</v>
      </c>
      <c r="G519" s="332" t="s">
        <v>709</v>
      </c>
      <c r="H519" s="315">
        <f t="shared" si="11"/>
        <v>80632</v>
      </c>
      <c r="I519" s="315">
        <f>I530+I531</f>
        <v>80632</v>
      </c>
      <c r="J519" s="315">
        <v>0</v>
      </c>
    </row>
    <row r="520" spans="1:10" ht="39" customHeight="1">
      <c r="A520" s="317"/>
      <c r="B520" s="311"/>
      <c r="C520" s="312"/>
      <c r="D520" s="312"/>
      <c r="E520" s="312"/>
      <c r="F520" s="320" t="s">
        <v>1000</v>
      </c>
      <c r="G520" s="321"/>
      <c r="H520" s="315">
        <f t="shared" si="11"/>
        <v>0</v>
      </c>
      <c r="I520" s="315">
        <v>0</v>
      </c>
      <c r="J520" s="315">
        <v>0</v>
      </c>
    </row>
    <row r="521" spans="1:10" ht="54" hidden="1">
      <c r="A521" s="317"/>
      <c r="B521" s="311"/>
      <c r="C521" s="312"/>
      <c r="D521" s="312"/>
      <c r="E521" s="362">
        <v>4111</v>
      </c>
      <c r="F521" s="363" t="s">
        <v>112</v>
      </c>
      <c r="G521" s="321"/>
      <c r="H521" s="315">
        <f>SUM(I521:J521)</f>
        <v>0</v>
      </c>
      <c r="I521" s="315"/>
      <c r="J521" s="315">
        <v>0</v>
      </c>
    </row>
    <row r="522" spans="1:10" ht="36" hidden="1">
      <c r="A522" s="317"/>
      <c r="B522" s="311"/>
      <c r="C522" s="312"/>
      <c r="D522" s="312"/>
      <c r="E522" s="362">
        <v>4131</v>
      </c>
      <c r="F522" s="363" t="s">
        <v>341</v>
      </c>
      <c r="G522" s="321"/>
      <c r="H522" s="315">
        <f t="shared" si="11"/>
        <v>0</v>
      </c>
      <c r="I522" s="315"/>
      <c r="J522" s="315">
        <v>0</v>
      </c>
    </row>
    <row r="523" spans="1:10" ht="18" hidden="1">
      <c r="A523" s="317"/>
      <c r="B523" s="311"/>
      <c r="C523" s="312"/>
      <c r="D523" s="312"/>
      <c r="E523" s="362">
        <v>4212</v>
      </c>
      <c r="F523" s="364" t="s">
        <v>1064</v>
      </c>
      <c r="G523" s="321"/>
      <c r="H523" s="315">
        <f t="shared" si="11"/>
        <v>0</v>
      </c>
      <c r="I523" s="315"/>
      <c r="J523" s="315">
        <v>0</v>
      </c>
    </row>
    <row r="524" spans="1:10" ht="18" hidden="1">
      <c r="A524" s="317"/>
      <c r="B524" s="311"/>
      <c r="C524" s="312"/>
      <c r="D524" s="312"/>
      <c r="E524" s="340">
        <v>4213</v>
      </c>
      <c r="F524" s="363" t="s">
        <v>116</v>
      </c>
      <c r="G524" s="321"/>
      <c r="H524" s="315">
        <f t="shared" si="11"/>
        <v>0</v>
      </c>
      <c r="I524" s="315"/>
      <c r="J524" s="315">
        <v>0</v>
      </c>
    </row>
    <row r="525" spans="1:10" ht="18" hidden="1">
      <c r="A525" s="317"/>
      <c r="B525" s="311"/>
      <c r="C525" s="312"/>
      <c r="D525" s="312"/>
      <c r="E525" s="362">
        <v>4214</v>
      </c>
      <c r="F525" s="363" t="s">
        <v>117</v>
      </c>
      <c r="G525" s="321"/>
      <c r="H525" s="315">
        <f t="shared" si="11"/>
        <v>0</v>
      </c>
      <c r="I525" s="315"/>
      <c r="J525" s="315">
        <v>0</v>
      </c>
    </row>
    <row r="526" spans="1:10" ht="8.25" customHeight="1" hidden="1">
      <c r="A526" s="317"/>
      <c r="B526" s="311"/>
      <c r="C526" s="312"/>
      <c r="D526" s="312"/>
      <c r="E526" s="362">
        <v>4239</v>
      </c>
      <c r="F526" s="363" t="s">
        <v>1003</v>
      </c>
      <c r="G526" s="321"/>
      <c r="H526" s="315">
        <f t="shared" si="11"/>
        <v>0</v>
      </c>
      <c r="I526" s="315"/>
      <c r="J526" s="315">
        <v>0</v>
      </c>
    </row>
    <row r="527" spans="1:10" ht="2.25" customHeight="1" hidden="1">
      <c r="A527" s="317"/>
      <c r="B527" s="311"/>
      <c r="C527" s="312"/>
      <c r="D527" s="312"/>
      <c r="E527" s="340">
        <v>4241</v>
      </c>
      <c r="F527" s="363" t="s">
        <v>132</v>
      </c>
      <c r="G527" s="321"/>
      <c r="H527" s="315">
        <v>0</v>
      </c>
      <c r="I527" s="315"/>
      <c r="J527" s="315">
        <v>0</v>
      </c>
    </row>
    <row r="528" spans="1:10" ht="0.75" customHeight="1" hidden="1">
      <c r="A528" s="317"/>
      <c r="B528" s="311"/>
      <c r="C528" s="312"/>
      <c r="D528" s="312"/>
      <c r="E528" s="362">
        <v>4261</v>
      </c>
      <c r="F528" s="363" t="s">
        <v>142</v>
      </c>
      <c r="G528" s="321"/>
      <c r="H528" s="315">
        <f t="shared" si="11"/>
        <v>0</v>
      </c>
      <c r="I528" s="315"/>
      <c r="J528" s="315">
        <v>0</v>
      </c>
    </row>
    <row r="529" spans="1:10" ht="6" customHeight="1" hidden="1">
      <c r="A529" s="317"/>
      <c r="B529" s="311"/>
      <c r="C529" s="312"/>
      <c r="D529" s="312"/>
      <c r="E529" s="340">
        <v>4267</v>
      </c>
      <c r="F529" s="330" t="s">
        <v>147</v>
      </c>
      <c r="G529" s="321"/>
      <c r="H529" s="315">
        <f t="shared" si="11"/>
        <v>0</v>
      </c>
      <c r="I529" s="315"/>
      <c r="J529" s="315">
        <v>0</v>
      </c>
    </row>
    <row r="530" spans="1:10" ht="36" customHeight="1">
      <c r="A530" s="317">
        <v>2823</v>
      </c>
      <c r="B530" s="311"/>
      <c r="C530" s="312"/>
      <c r="D530" s="312"/>
      <c r="E530" s="312">
        <v>4637</v>
      </c>
      <c r="F530" s="336" t="s">
        <v>232</v>
      </c>
      <c r="G530" s="321"/>
      <c r="H530" s="315">
        <f>SUM(I530:J530)</f>
        <v>73632</v>
      </c>
      <c r="I530" s="315">
        <v>73632</v>
      </c>
      <c r="J530" s="315">
        <v>0</v>
      </c>
    </row>
    <row r="531" spans="1:10" ht="48.75" customHeight="1">
      <c r="A531" s="317"/>
      <c r="B531" s="311"/>
      <c r="C531" s="312"/>
      <c r="D531" s="312"/>
      <c r="E531" s="352">
        <v>4655</v>
      </c>
      <c r="F531" s="336" t="s">
        <v>1054</v>
      </c>
      <c r="G531" s="321"/>
      <c r="H531" s="315">
        <f>SUM(I531:J531)</f>
        <v>7000</v>
      </c>
      <c r="I531" s="315">
        <v>7000</v>
      </c>
      <c r="J531" s="315"/>
    </row>
    <row r="532" spans="1:10" ht="42" customHeight="1">
      <c r="A532" s="317"/>
      <c r="B532" s="311"/>
      <c r="C532" s="312"/>
      <c r="D532" s="312"/>
      <c r="E532" s="340">
        <v>5113</v>
      </c>
      <c r="F532" s="351" t="s">
        <v>242</v>
      </c>
      <c r="G532" s="321"/>
      <c r="H532" s="315">
        <f t="shared" si="11"/>
        <v>0</v>
      </c>
      <c r="I532" s="315">
        <v>0</v>
      </c>
      <c r="J532" s="315">
        <v>0</v>
      </c>
    </row>
    <row r="533" spans="1:10" ht="24.75" customHeight="1">
      <c r="A533" s="317"/>
      <c r="B533" s="311"/>
      <c r="C533" s="312"/>
      <c r="D533" s="312"/>
      <c r="E533" s="340">
        <v>5122</v>
      </c>
      <c r="F533" s="346" t="s">
        <v>238</v>
      </c>
      <c r="G533" s="326" t="s">
        <v>421</v>
      </c>
      <c r="H533" s="315">
        <f t="shared" si="11"/>
        <v>0</v>
      </c>
      <c r="I533" s="315">
        <v>0</v>
      </c>
      <c r="J533" s="315">
        <v>0</v>
      </c>
    </row>
    <row r="534" spans="1:10" ht="21.75" customHeight="1">
      <c r="A534" s="317"/>
      <c r="B534" s="311"/>
      <c r="C534" s="312"/>
      <c r="D534" s="312"/>
      <c r="E534" s="324">
        <v>5134</v>
      </c>
      <c r="F534" s="351" t="s">
        <v>236</v>
      </c>
      <c r="G534" s="321"/>
      <c r="H534" s="315">
        <f t="shared" si="11"/>
        <v>0</v>
      </c>
      <c r="I534" s="315">
        <v>0</v>
      </c>
      <c r="J534" s="315">
        <v>0</v>
      </c>
    </row>
    <row r="535" spans="1:10" ht="48" customHeight="1">
      <c r="A535" s="317"/>
      <c r="B535" s="311" t="s">
        <v>318</v>
      </c>
      <c r="C535" s="312">
        <v>2</v>
      </c>
      <c r="D535" s="312">
        <v>4</v>
      </c>
      <c r="E535" s="312"/>
      <c r="F535" s="365" t="s">
        <v>321</v>
      </c>
      <c r="G535" s="332"/>
      <c r="H535" s="315">
        <f t="shared" si="11"/>
        <v>12500</v>
      </c>
      <c r="I535" s="315">
        <f>I541++I542+I543+I544</f>
        <v>12500</v>
      </c>
      <c r="J535" s="315">
        <v>0</v>
      </c>
    </row>
    <row r="536" spans="1:10" ht="57" customHeight="1">
      <c r="A536" s="317">
        <v>2824</v>
      </c>
      <c r="B536" s="311"/>
      <c r="C536" s="312"/>
      <c r="D536" s="312"/>
      <c r="E536" s="312"/>
      <c r="F536" s="320" t="s">
        <v>1000</v>
      </c>
      <c r="G536" s="321"/>
      <c r="H536" s="315">
        <f t="shared" si="11"/>
        <v>0</v>
      </c>
      <c r="I536" s="315">
        <v>0</v>
      </c>
      <c r="J536" s="315">
        <v>0</v>
      </c>
    </row>
    <row r="537" spans="1:10" ht="24" customHeight="1">
      <c r="A537" s="317"/>
      <c r="B537" s="311"/>
      <c r="C537" s="312"/>
      <c r="D537" s="312"/>
      <c r="E537" s="312">
        <v>4212</v>
      </c>
      <c r="F537" s="366" t="s">
        <v>1066</v>
      </c>
      <c r="G537" s="321"/>
      <c r="H537" s="315">
        <f>SUM(I537+J537)</f>
        <v>0</v>
      </c>
      <c r="I537" s="315">
        <v>0</v>
      </c>
      <c r="J537" s="367">
        <v>0</v>
      </c>
    </row>
    <row r="538" spans="1:10" ht="21.75" customHeight="1">
      <c r="A538" s="317"/>
      <c r="B538" s="311"/>
      <c r="C538" s="312"/>
      <c r="D538" s="312"/>
      <c r="E538" s="312">
        <v>4213</v>
      </c>
      <c r="F538" s="355" t="s">
        <v>116</v>
      </c>
      <c r="G538" s="321"/>
      <c r="H538" s="315">
        <f>SUM(I538+J538)</f>
        <v>0</v>
      </c>
      <c r="I538" s="315">
        <v>0</v>
      </c>
      <c r="J538" s="367">
        <v>0</v>
      </c>
    </row>
    <row r="539" spans="1:10" ht="24.75" customHeight="1">
      <c r="A539" s="317"/>
      <c r="B539" s="311"/>
      <c r="C539" s="312"/>
      <c r="D539" s="312"/>
      <c r="E539" s="312">
        <v>4214</v>
      </c>
      <c r="F539" s="355" t="s">
        <v>117</v>
      </c>
      <c r="G539" s="321"/>
      <c r="H539" s="315">
        <f>SUM(I539+J539)</f>
        <v>0</v>
      </c>
      <c r="I539" s="315">
        <v>0</v>
      </c>
      <c r="J539" s="367">
        <v>0</v>
      </c>
    </row>
    <row r="540" spans="1:10" ht="20.25" customHeight="1">
      <c r="A540" s="317"/>
      <c r="B540" s="311"/>
      <c r="C540" s="312"/>
      <c r="D540" s="312"/>
      <c r="E540" s="312">
        <v>4237</v>
      </c>
      <c r="F540" s="355" t="s">
        <v>130</v>
      </c>
      <c r="G540" s="321"/>
      <c r="H540" s="315">
        <f>SUM(I540+J540)</f>
        <v>0</v>
      </c>
      <c r="I540" s="315">
        <v>0</v>
      </c>
      <c r="J540" s="367">
        <v>0</v>
      </c>
    </row>
    <row r="541" spans="1:10" ht="38.25" customHeight="1">
      <c r="A541" s="317"/>
      <c r="B541" s="311"/>
      <c r="C541" s="312"/>
      <c r="D541" s="312"/>
      <c r="E541" s="324">
        <v>4239</v>
      </c>
      <c r="F541" s="360" t="s">
        <v>1003</v>
      </c>
      <c r="G541" s="321"/>
      <c r="H541" s="315">
        <f t="shared" si="11"/>
        <v>4000</v>
      </c>
      <c r="I541" s="315">
        <v>4000</v>
      </c>
      <c r="J541" s="315">
        <v>0</v>
      </c>
    </row>
    <row r="542" spans="1:10" ht="24.75" customHeight="1">
      <c r="A542" s="317"/>
      <c r="B542" s="337"/>
      <c r="C542" s="312"/>
      <c r="D542" s="312"/>
      <c r="E542" s="312">
        <v>4269</v>
      </c>
      <c r="F542" s="320" t="s">
        <v>1004</v>
      </c>
      <c r="G542" s="321"/>
      <c r="H542" s="315">
        <f>SUM(I542)</f>
        <v>5000</v>
      </c>
      <c r="I542" s="315">
        <v>5000</v>
      </c>
      <c r="J542" s="315">
        <v>0</v>
      </c>
    </row>
    <row r="543" spans="1:10" ht="38.25" customHeight="1">
      <c r="A543" s="317"/>
      <c r="B543" s="311"/>
      <c r="C543" s="312"/>
      <c r="D543" s="312"/>
      <c r="E543" s="324">
        <v>4637</v>
      </c>
      <c r="F543" s="336" t="s">
        <v>232</v>
      </c>
      <c r="G543" s="321"/>
      <c r="H543" s="315">
        <f>SUM(I543:J543)</f>
        <v>1000</v>
      </c>
      <c r="I543" s="315">
        <v>1000</v>
      </c>
      <c r="J543" s="315">
        <v>0</v>
      </c>
    </row>
    <row r="544" spans="1:10" ht="33.75" customHeight="1">
      <c r="A544" s="317"/>
      <c r="B544" s="311"/>
      <c r="C544" s="312"/>
      <c r="D544" s="312"/>
      <c r="E544" s="324">
        <v>4727</v>
      </c>
      <c r="F544" s="346" t="s">
        <v>378</v>
      </c>
      <c r="G544" s="321"/>
      <c r="H544" s="315">
        <f t="shared" si="11"/>
        <v>2500</v>
      </c>
      <c r="I544" s="315">
        <v>2500</v>
      </c>
      <c r="J544" s="315">
        <v>0</v>
      </c>
    </row>
    <row r="545" spans="1:10" ht="15" customHeight="1" hidden="1">
      <c r="A545" s="317"/>
      <c r="B545" s="311" t="s">
        <v>318</v>
      </c>
      <c r="C545" s="312">
        <v>2</v>
      </c>
      <c r="D545" s="312">
        <v>5</v>
      </c>
      <c r="E545" s="312"/>
      <c r="F545" s="320" t="s">
        <v>322</v>
      </c>
      <c r="G545" s="332"/>
      <c r="H545" s="315" t="e">
        <f t="shared" si="11"/>
        <v>#REF!</v>
      </c>
      <c r="I545" s="315" t="e">
        <f>SUM(#REF!+#REF!)</f>
        <v>#REF!</v>
      </c>
      <c r="J545" s="315">
        <v>0</v>
      </c>
    </row>
    <row r="546" spans="1:10" ht="13.5" customHeight="1" hidden="1">
      <c r="A546" s="317">
        <v>2825</v>
      </c>
      <c r="B546" s="311"/>
      <c r="C546" s="312"/>
      <c r="D546" s="312"/>
      <c r="E546" s="312"/>
      <c r="F546" s="320" t="s">
        <v>1000</v>
      </c>
      <c r="G546" s="321"/>
      <c r="H546" s="315" t="e">
        <f t="shared" si="11"/>
        <v>#REF!</v>
      </c>
      <c r="I546" s="315" t="e">
        <f>SUM(#REF!+#REF!)</f>
        <v>#REF!</v>
      </c>
      <c r="J546" s="315">
        <v>0</v>
      </c>
    </row>
    <row r="547" spans="1:10" ht="16.5" customHeight="1" hidden="1">
      <c r="A547" s="317"/>
      <c r="B547" s="311"/>
      <c r="C547" s="312"/>
      <c r="D547" s="312"/>
      <c r="E547" s="312"/>
      <c r="F547" s="320" t="s">
        <v>1006</v>
      </c>
      <c r="G547" s="321"/>
      <c r="H547" s="315" t="e">
        <f t="shared" si="11"/>
        <v>#REF!</v>
      </c>
      <c r="I547" s="315" t="e">
        <f>SUM(#REF!+#REF!)</f>
        <v>#REF!</v>
      </c>
      <c r="J547" s="315">
        <v>0</v>
      </c>
    </row>
    <row r="548" spans="1:10" ht="15" customHeight="1" hidden="1">
      <c r="A548" s="317"/>
      <c r="B548" s="311"/>
      <c r="C548" s="312"/>
      <c r="D548" s="312"/>
      <c r="E548" s="312"/>
      <c r="F548" s="320" t="s">
        <v>1006</v>
      </c>
      <c r="G548" s="321"/>
      <c r="H548" s="315" t="e">
        <f t="shared" si="11"/>
        <v>#REF!</v>
      </c>
      <c r="I548" s="315" t="e">
        <f>SUM(#REF!+#REF!)</f>
        <v>#REF!</v>
      </c>
      <c r="J548" s="315">
        <v>0</v>
      </c>
    </row>
    <row r="549" spans="1:10" ht="17.25" customHeight="1" hidden="1">
      <c r="A549" s="317"/>
      <c r="B549" s="311" t="s">
        <v>318</v>
      </c>
      <c r="C549" s="312">
        <v>2</v>
      </c>
      <c r="D549" s="312">
        <v>6</v>
      </c>
      <c r="E549" s="312"/>
      <c r="F549" s="320" t="s">
        <v>323</v>
      </c>
      <c r="G549" s="332"/>
      <c r="H549" s="315" t="e">
        <f t="shared" si="11"/>
        <v>#REF!</v>
      </c>
      <c r="I549" s="315" t="e">
        <f>SUM(#REF!+#REF!)</f>
        <v>#REF!</v>
      </c>
      <c r="J549" s="315">
        <v>0</v>
      </c>
    </row>
    <row r="550" spans="1:10" ht="18" customHeight="1" hidden="1">
      <c r="A550" s="317">
        <v>2826</v>
      </c>
      <c r="B550" s="311"/>
      <c r="C550" s="312"/>
      <c r="D550" s="312"/>
      <c r="E550" s="312"/>
      <c r="F550" s="320" t="s">
        <v>1000</v>
      </c>
      <c r="G550" s="321"/>
      <c r="H550" s="315" t="e">
        <f t="shared" si="11"/>
        <v>#REF!</v>
      </c>
      <c r="I550" s="315" t="e">
        <f>SUM(#REF!+#REF!)</f>
        <v>#REF!</v>
      </c>
      <c r="J550" s="315">
        <v>0</v>
      </c>
    </row>
    <row r="551" spans="1:10" ht="18" customHeight="1" hidden="1">
      <c r="A551" s="317"/>
      <c r="B551" s="311"/>
      <c r="C551" s="312"/>
      <c r="D551" s="312"/>
      <c r="E551" s="312"/>
      <c r="F551" s="320" t="s">
        <v>1006</v>
      </c>
      <c r="G551" s="321"/>
      <c r="H551" s="315" t="e">
        <f t="shared" si="11"/>
        <v>#REF!</v>
      </c>
      <c r="I551" s="315" t="e">
        <f>SUM(#REF!+#REF!)</f>
        <v>#REF!</v>
      </c>
      <c r="J551" s="315">
        <v>0</v>
      </c>
    </row>
    <row r="552" spans="1:10" ht="36.75" customHeight="1">
      <c r="A552" s="317"/>
      <c r="B552" s="311"/>
      <c r="C552" s="312"/>
      <c r="D552" s="312"/>
      <c r="E552" s="312">
        <v>4819</v>
      </c>
      <c r="F552" s="351" t="s">
        <v>399</v>
      </c>
      <c r="G552" s="321"/>
      <c r="H552" s="315">
        <f t="shared" si="11"/>
        <v>0</v>
      </c>
      <c r="I552" s="315">
        <v>0</v>
      </c>
      <c r="J552" s="315">
        <v>0</v>
      </c>
    </row>
    <row r="553" spans="1:10" ht="24.75" customHeight="1" hidden="1">
      <c r="A553" s="317"/>
      <c r="B553" s="311" t="s">
        <v>318</v>
      </c>
      <c r="C553" s="312">
        <v>2</v>
      </c>
      <c r="D553" s="312">
        <v>7</v>
      </c>
      <c r="E553" s="312"/>
      <c r="F553" s="320" t="s">
        <v>324</v>
      </c>
      <c r="G553" s="332"/>
      <c r="H553" s="315">
        <f t="shared" si="11"/>
        <v>0</v>
      </c>
      <c r="I553" s="315">
        <f>SUM(I555:I556)</f>
        <v>0</v>
      </c>
      <c r="J553" s="315">
        <f>SUM(J555:J556)</f>
        <v>0</v>
      </c>
    </row>
    <row r="554" spans="1:10" ht="41.25" customHeight="1" hidden="1">
      <c r="A554" s="317">
        <v>2827</v>
      </c>
      <c r="B554" s="311"/>
      <c r="C554" s="312"/>
      <c r="D554" s="312"/>
      <c r="E554" s="312"/>
      <c r="F554" s="320" t="s">
        <v>1000</v>
      </c>
      <c r="G554" s="321"/>
      <c r="H554" s="315">
        <f t="shared" si="11"/>
        <v>0</v>
      </c>
      <c r="I554" s="315"/>
      <c r="J554" s="315">
        <v>0</v>
      </c>
    </row>
    <row r="555" spans="1:10" ht="24.75" customHeight="1" hidden="1">
      <c r="A555" s="317"/>
      <c r="B555" s="311"/>
      <c r="C555" s="312"/>
      <c r="D555" s="312"/>
      <c r="E555" s="324">
        <v>5112</v>
      </c>
      <c r="F555" s="330" t="s">
        <v>241</v>
      </c>
      <c r="G555" s="326" t="s">
        <v>418</v>
      </c>
      <c r="H555" s="315">
        <f t="shared" si="11"/>
        <v>0</v>
      </c>
      <c r="I555" s="315">
        <v>0</v>
      </c>
      <c r="J555" s="315">
        <v>0</v>
      </c>
    </row>
    <row r="556" spans="1:10" ht="26.25" customHeight="1" hidden="1">
      <c r="A556" s="317"/>
      <c r="B556" s="311"/>
      <c r="C556" s="312"/>
      <c r="D556" s="312"/>
      <c r="E556" s="324">
        <v>5134</v>
      </c>
      <c r="F556" s="330" t="s">
        <v>236</v>
      </c>
      <c r="G556" s="321"/>
      <c r="H556" s="315">
        <f t="shared" si="11"/>
        <v>0</v>
      </c>
      <c r="I556" s="315">
        <v>0</v>
      </c>
      <c r="J556" s="315">
        <v>0</v>
      </c>
    </row>
    <row r="557" spans="1:10" ht="13.5" customHeight="1" hidden="1">
      <c r="A557" s="317"/>
      <c r="B557" s="327" t="s">
        <v>318</v>
      </c>
      <c r="C557" s="313">
        <v>3</v>
      </c>
      <c r="D557" s="313">
        <v>0</v>
      </c>
      <c r="E557" s="313"/>
      <c r="F557" s="318" t="s">
        <v>53</v>
      </c>
      <c r="G557" s="334" t="s">
        <v>710</v>
      </c>
      <c r="H557" s="315">
        <f t="shared" si="11"/>
        <v>0</v>
      </c>
      <c r="I557" s="315">
        <f>SUM(I558,I562,I566)</f>
        <v>0</v>
      </c>
      <c r="J557" s="315">
        <f>SUM(J558,J562,J566)</f>
        <v>0</v>
      </c>
    </row>
    <row r="558" spans="1:10" ht="15.75" customHeight="1" hidden="1">
      <c r="A558" s="317">
        <v>2830</v>
      </c>
      <c r="B558" s="311" t="s">
        <v>318</v>
      </c>
      <c r="C558" s="312">
        <v>3</v>
      </c>
      <c r="D558" s="312">
        <v>1</v>
      </c>
      <c r="E558" s="312"/>
      <c r="F558" s="320" t="s">
        <v>353</v>
      </c>
      <c r="G558" s="334"/>
      <c r="H558" s="315">
        <f t="shared" si="11"/>
        <v>0</v>
      </c>
      <c r="I558" s="315">
        <f>SUM(I560)</f>
        <v>0</v>
      </c>
      <c r="J558" s="315">
        <f>SUM(J560:J561)</f>
        <v>0</v>
      </c>
    </row>
    <row r="559" spans="1:10" ht="44.25" customHeight="1" hidden="1">
      <c r="A559" s="317">
        <v>2831</v>
      </c>
      <c r="B559" s="311"/>
      <c r="C559" s="312"/>
      <c r="D559" s="312"/>
      <c r="E559" s="312"/>
      <c r="F559" s="320" t="s">
        <v>1000</v>
      </c>
      <c r="G559" s="321"/>
      <c r="H559" s="315">
        <f t="shared" si="11"/>
        <v>0</v>
      </c>
      <c r="I559" s="315"/>
      <c r="J559" s="315">
        <v>0</v>
      </c>
    </row>
    <row r="560" spans="1:10" ht="29.25" customHeight="1" hidden="1">
      <c r="A560" s="317"/>
      <c r="B560" s="311"/>
      <c r="C560" s="312"/>
      <c r="D560" s="312"/>
      <c r="E560" s="340">
        <v>4234</v>
      </c>
      <c r="F560" s="363" t="s">
        <v>127</v>
      </c>
      <c r="G560" s="321"/>
      <c r="H560" s="315">
        <f t="shared" si="11"/>
        <v>0</v>
      </c>
      <c r="I560" s="315"/>
      <c r="J560" s="315">
        <v>0</v>
      </c>
    </row>
    <row r="561" spans="1:10" ht="20.25" customHeight="1" hidden="1">
      <c r="A561" s="317"/>
      <c r="B561" s="311" t="s">
        <v>318</v>
      </c>
      <c r="C561" s="312">
        <v>3</v>
      </c>
      <c r="D561" s="312">
        <v>3</v>
      </c>
      <c r="E561" s="312"/>
      <c r="F561" s="320" t="s">
        <v>360</v>
      </c>
      <c r="G561" s="321"/>
      <c r="H561" s="315">
        <f t="shared" si="11"/>
        <v>0</v>
      </c>
      <c r="I561" s="315"/>
      <c r="J561" s="315">
        <v>0</v>
      </c>
    </row>
    <row r="562" spans="1:10" ht="15" customHeight="1" hidden="1">
      <c r="A562" s="298">
        <v>2833</v>
      </c>
      <c r="B562" s="311" t="s">
        <v>318</v>
      </c>
      <c r="C562" s="312">
        <v>3</v>
      </c>
      <c r="D562" s="312">
        <v>2</v>
      </c>
      <c r="E562" s="312"/>
      <c r="F562" s="320" t="s">
        <v>359</v>
      </c>
      <c r="G562" s="334"/>
      <c r="H562" s="315">
        <f t="shared" si="11"/>
        <v>0</v>
      </c>
      <c r="I562" s="315">
        <f>SUM(I564:I565)</f>
        <v>0</v>
      </c>
      <c r="J562" s="315">
        <f>SUM(J564:J565)</f>
        <v>0</v>
      </c>
    </row>
    <row r="563" spans="1:10" ht="36" customHeight="1" hidden="1">
      <c r="A563" s="317">
        <v>2832</v>
      </c>
      <c r="B563" s="311"/>
      <c r="C563" s="312"/>
      <c r="D563" s="312"/>
      <c r="E563" s="312"/>
      <c r="F563" s="320" t="s">
        <v>1000</v>
      </c>
      <c r="G563" s="321"/>
      <c r="H563" s="315">
        <f t="shared" si="11"/>
        <v>0</v>
      </c>
      <c r="I563" s="315"/>
      <c r="J563" s="315"/>
    </row>
    <row r="564" spans="1:10" ht="15" customHeight="1" hidden="1">
      <c r="A564" s="317"/>
      <c r="B564" s="311"/>
      <c r="C564" s="312"/>
      <c r="D564" s="312"/>
      <c r="E564" s="312"/>
      <c r="F564" s="320" t="s">
        <v>1006</v>
      </c>
      <c r="G564" s="321"/>
      <c r="H564" s="315">
        <f t="shared" si="11"/>
        <v>0</v>
      </c>
      <c r="I564" s="315"/>
      <c r="J564" s="315"/>
    </row>
    <row r="565" spans="1:10" ht="15" customHeight="1" hidden="1">
      <c r="A565" s="317"/>
      <c r="B565" s="311"/>
      <c r="C565" s="312"/>
      <c r="D565" s="312"/>
      <c r="E565" s="312"/>
      <c r="F565" s="320" t="s">
        <v>1006</v>
      </c>
      <c r="G565" s="321"/>
      <c r="H565" s="315">
        <f t="shared" si="11"/>
        <v>0</v>
      </c>
      <c r="I565" s="315"/>
      <c r="J565" s="315"/>
    </row>
    <row r="566" spans="1:10" ht="19.5" customHeight="1" hidden="1">
      <c r="A566" s="317"/>
      <c r="B566" s="311" t="s">
        <v>318</v>
      </c>
      <c r="C566" s="312">
        <v>3</v>
      </c>
      <c r="D566" s="312">
        <v>3</v>
      </c>
      <c r="E566" s="312"/>
      <c r="F566" s="320" t="s">
        <v>360</v>
      </c>
      <c r="G566" s="332" t="s">
        <v>711</v>
      </c>
      <c r="H566" s="315">
        <f t="shared" si="11"/>
        <v>0</v>
      </c>
      <c r="I566" s="315">
        <v>0</v>
      </c>
      <c r="J566" s="315">
        <f>SUM(J568:J569)</f>
        <v>0</v>
      </c>
    </row>
    <row r="567" spans="1:10" ht="46.5" customHeight="1" hidden="1">
      <c r="A567" s="317">
        <v>2833</v>
      </c>
      <c r="B567" s="311"/>
      <c r="C567" s="312"/>
      <c r="D567" s="312"/>
      <c r="E567" s="312"/>
      <c r="F567" s="320" t="s">
        <v>1000</v>
      </c>
      <c r="G567" s="321"/>
      <c r="H567" s="315">
        <f t="shared" si="11"/>
        <v>0</v>
      </c>
      <c r="I567" s="315"/>
      <c r="J567" s="315">
        <v>0</v>
      </c>
    </row>
    <row r="568" spans="1:10" ht="25.5" customHeight="1" hidden="1">
      <c r="A568" s="317"/>
      <c r="B568" s="311"/>
      <c r="C568" s="312"/>
      <c r="D568" s="312"/>
      <c r="E568" s="340">
        <v>4234</v>
      </c>
      <c r="F568" s="363" t="s">
        <v>127</v>
      </c>
      <c r="G568" s="321"/>
      <c r="H568" s="315">
        <f t="shared" si="11"/>
        <v>0</v>
      </c>
      <c r="I568" s="315"/>
      <c r="J568" s="315">
        <v>0</v>
      </c>
    </row>
    <row r="569" spans="1:10" ht="18" customHeight="1" hidden="1">
      <c r="A569" s="317"/>
      <c r="B569" s="311"/>
      <c r="C569" s="312"/>
      <c r="D569" s="312"/>
      <c r="E569" s="312"/>
      <c r="F569" s="320" t="s">
        <v>1006</v>
      </c>
      <c r="G569" s="321"/>
      <c r="H569" s="315">
        <f t="shared" si="11"/>
        <v>0</v>
      </c>
      <c r="I569" s="315"/>
      <c r="J569" s="315">
        <v>0</v>
      </c>
    </row>
    <row r="570" spans="1:10" ht="25.5" customHeight="1" hidden="1">
      <c r="A570" s="317"/>
      <c r="B570" s="327" t="s">
        <v>318</v>
      </c>
      <c r="C570" s="313">
        <v>4</v>
      </c>
      <c r="D570" s="313">
        <v>0</v>
      </c>
      <c r="E570" s="313"/>
      <c r="F570" s="318" t="s">
        <v>54</v>
      </c>
      <c r="G570" s="334" t="s">
        <v>712</v>
      </c>
      <c r="H570" s="315">
        <f t="shared" si="11"/>
        <v>0</v>
      </c>
      <c r="I570" s="315">
        <f>SUM(I580+I571)</f>
        <v>0</v>
      </c>
      <c r="J570" s="315">
        <f>SUM(J580)</f>
        <v>0</v>
      </c>
    </row>
    <row r="571" spans="1:10" ht="22.5" customHeight="1" hidden="1">
      <c r="A571" s="317"/>
      <c r="B571" s="327" t="s">
        <v>318</v>
      </c>
      <c r="C571" s="313">
        <v>4</v>
      </c>
      <c r="D571" s="313">
        <v>1</v>
      </c>
      <c r="E571" s="313"/>
      <c r="F571" s="320" t="s">
        <v>362</v>
      </c>
      <c r="G571" s="334"/>
      <c r="H571" s="315">
        <f>SUM(I571:J571)</f>
        <v>0</v>
      </c>
      <c r="I571" s="315">
        <f>SUM(I573)</f>
        <v>0</v>
      </c>
      <c r="J571" s="315"/>
    </row>
    <row r="572" spans="1:10" ht="42" customHeight="1" hidden="1">
      <c r="A572" s="317"/>
      <c r="B572" s="327"/>
      <c r="C572" s="313"/>
      <c r="D572" s="313"/>
      <c r="E572" s="313"/>
      <c r="F572" s="320" t="s">
        <v>1000</v>
      </c>
      <c r="G572" s="334"/>
      <c r="H572" s="315"/>
      <c r="I572" s="315"/>
      <c r="J572" s="315"/>
    </row>
    <row r="573" spans="1:10" ht="24" customHeight="1" hidden="1">
      <c r="A573" s="317"/>
      <c r="B573" s="327"/>
      <c r="C573" s="313"/>
      <c r="D573" s="313"/>
      <c r="E573" s="340">
        <v>4239</v>
      </c>
      <c r="F573" s="363" t="s">
        <v>1003</v>
      </c>
      <c r="G573" s="334"/>
      <c r="H573" s="315">
        <f>SUM(I573:J573)</f>
        <v>0</v>
      </c>
      <c r="I573" s="315">
        <v>0</v>
      </c>
      <c r="J573" s="315">
        <v>0</v>
      </c>
    </row>
    <row r="574" spans="1:10" ht="24.75" customHeight="1" hidden="1">
      <c r="A574" s="317">
        <v>2840</v>
      </c>
      <c r="B574" s="311" t="s">
        <v>318</v>
      </c>
      <c r="C574" s="312">
        <v>4</v>
      </c>
      <c r="D574" s="312">
        <v>2</v>
      </c>
      <c r="E574" s="312"/>
      <c r="F574" s="320" t="s">
        <v>363</v>
      </c>
      <c r="G574" s="334"/>
      <c r="H574" s="315">
        <f t="shared" si="11"/>
        <v>0</v>
      </c>
      <c r="I574" s="315">
        <f>SUM(I580)</f>
        <v>0</v>
      </c>
      <c r="J574" s="315">
        <f>SUM(J576:J577)</f>
        <v>0</v>
      </c>
    </row>
    <row r="575" spans="1:10" ht="14.25" customHeight="1" hidden="1">
      <c r="A575" s="317">
        <v>2841</v>
      </c>
      <c r="B575" s="311"/>
      <c r="C575" s="312"/>
      <c r="D575" s="312"/>
      <c r="E575" s="312"/>
      <c r="F575" s="320" t="s">
        <v>1000</v>
      </c>
      <c r="G575" s="321"/>
      <c r="H575" s="315">
        <f t="shared" si="11"/>
        <v>0</v>
      </c>
      <c r="I575" s="315"/>
      <c r="J575" s="315"/>
    </row>
    <row r="576" spans="1:10" ht="15" customHeight="1" hidden="1">
      <c r="A576" s="317"/>
      <c r="B576" s="311"/>
      <c r="C576" s="312"/>
      <c r="D576" s="312"/>
      <c r="E576" s="312"/>
      <c r="F576" s="320" t="s">
        <v>1006</v>
      </c>
      <c r="G576" s="321"/>
      <c r="H576" s="315">
        <f t="shared" si="11"/>
        <v>0</v>
      </c>
      <c r="I576" s="315"/>
      <c r="J576" s="315"/>
    </row>
    <row r="577" spans="1:10" ht="15" customHeight="1" hidden="1">
      <c r="A577" s="317"/>
      <c r="B577" s="311"/>
      <c r="C577" s="312"/>
      <c r="D577" s="312"/>
      <c r="E577" s="312"/>
      <c r="F577" s="320" t="s">
        <v>1006</v>
      </c>
      <c r="G577" s="321"/>
      <c r="H577" s="315">
        <f t="shared" si="11"/>
        <v>0</v>
      </c>
      <c r="I577" s="315"/>
      <c r="J577" s="315"/>
    </row>
    <row r="578" spans="1:10" ht="36" customHeight="1" hidden="1">
      <c r="A578" s="317"/>
      <c r="B578" s="311" t="s">
        <v>318</v>
      </c>
      <c r="C578" s="312">
        <v>4</v>
      </c>
      <c r="D578" s="312">
        <v>2</v>
      </c>
      <c r="E578" s="312"/>
      <c r="F578" s="320" t="s">
        <v>363</v>
      </c>
      <c r="G578" s="334"/>
      <c r="H578" s="315">
        <f t="shared" si="11"/>
        <v>736573</v>
      </c>
      <c r="I578" s="315">
        <f>SUM(I580:I581)</f>
        <v>736573</v>
      </c>
      <c r="J578" s="315">
        <f>SUM(J580:J581)</f>
        <v>0</v>
      </c>
    </row>
    <row r="579" spans="1:10" ht="34.5" customHeight="1" hidden="1">
      <c r="A579" s="317">
        <v>2842</v>
      </c>
      <c r="B579" s="311"/>
      <c r="C579" s="312"/>
      <c r="D579" s="312"/>
      <c r="E579" s="312"/>
      <c r="F579" s="320" t="s">
        <v>1000</v>
      </c>
      <c r="G579" s="321"/>
      <c r="H579" s="315"/>
      <c r="I579" s="315"/>
      <c r="J579" s="315"/>
    </row>
    <row r="580" spans="1:10" ht="30" customHeight="1" hidden="1">
      <c r="A580" s="317"/>
      <c r="B580" s="311"/>
      <c r="C580" s="312"/>
      <c r="D580" s="312"/>
      <c r="E580" s="312">
        <v>4819</v>
      </c>
      <c r="F580" s="330" t="s">
        <v>399</v>
      </c>
      <c r="G580" s="321"/>
      <c r="H580" s="315">
        <f t="shared" si="11"/>
        <v>0</v>
      </c>
      <c r="I580" s="315"/>
      <c r="J580" s="315">
        <v>0</v>
      </c>
    </row>
    <row r="581" spans="1:10" ht="75.75" customHeight="1">
      <c r="A581" s="310">
        <v>2900</v>
      </c>
      <c r="B581" s="311" t="s">
        <v>325</v>
      </c>
      <c r="C581" s="312">
        <v>0</v>
      </c>
      <c r="D581" s="312">
        <v>0</v>
      </c>
      <c r="E581" s="313"/>
      <c r="F581" s="306" t="s">
        <v>1067</v>
      </c>
      <c r="G581" s="333" t="s">
        <v>822</v>
      </c>
      <c r="H581" s="315">
        <f>SUM(I581:J581)</f>
        <v>736573</v>
      </c>
      <c r="I581" s="315">
        <f>I597+I637+I641+I644</f>
        <v>736573</v>
      </c>
      <c r="J581" s="315">
        <v>0</v>
      </c>
    </row>
    <row r="582" spans="1:10" ht="409.5" customHeight="1" hidden="1">
      <c r="A582" s="317"/>
      <c r="B582" s="311" t="s">
        <v>318</v>
      </c>
      <c r="C582" s="312">
        <v>4</v>
      </c>
      <c r="D582" s="312">
        <v>3</v>
      </c>
      <c r="E582" s="312"/>
      <c r="F582" s="320" t="s">
        <v>361</v>
      </c>
      <c r="G582" s="332" t="s">
        <v>713</v>
      </c>
      <c r="H582" s="315">
        <f t="shared" si="11"/>
        <v>0</v>
      </c>
      <c r="I582" s="315">
        <f>SUM(I584:I585)</f>
        <v>0</v>
      </c>
      <c r="J582" s="315">
        <f>SUM(J584:J585)</f>
        <v>0</v>
      </c>
    </row>
    <row r="583" spans="1:10" ht="17.25" customHeight="1" hidden="1">
      <c r="A583" s="310">
        <v>2900</v>
      </c>
      <c r="B583" s="311"/>
      <c r="C583" s="312"/>
      <c r="D583" s="312"/>
      <c r="E583" s="312"/>
      <c r="F583" s="320" t="s">
        <v>1000</v>
      </c>
      <c r="G583" s="321"/>
      <c r="H583" s="315">
        <f t="shared" si="11"/>
        <v>0</v>
      </c>
      <c r="I583" s="315"/>
      <c r="J583" s="315"/>
    </row>
    <row r="584" spans="1:10" ht="15" customHeight="1" hidden="1">
      <c r="A584" s="317"/>
      <c r="B584" s="311"/>
      <c r="C584" s="312"/>
      <c r="D584" s="312"/>
      <c r="E584" s="312"/>
      <c r="F584" s="320" t="s">
        <v>1006</v>
      </c>
      <c r="G584" s="321"/>
      <c r="H584" s="315">
        <f t="shared" si="11"/>
        <v>0</v>
      </c>
      <c r="I584" s="315"/>
      <c r="J584" s="315"/>
    </row>
    <row r="585" spans="1:10" ht="15" customHeight="1" hidden="1">
      <c r="A585" s="317"/>
      <c r="B585" s="311"/>
      <c r="C585" s="312"/>
      <c r="D585" s="312"/>
      <c r="E585" s="312"/>
      <c r="F585" s="320" t="s">
        <v>1006</v>
      </c>
      <c r="G585" s="321"/>
      <c r="H585" s="315">
        <f t="shared" si="11"/>
        <v>0</v>
      </c>
      <c r="I585" s="315"/>
      <c r="J585" s="315"/>
    </row>
    <row r="586" spans="1:10" ht="409.5" customHeight="1" hidden="1">
      <c r="A586" s="317"/>
      <c r="B586" s="311" t="s">
        <v>318</v>
      </c>
      <c r="C586" s="312">
        <v>5</v>
      </c>
      <c r="D586" s="312">
        <v>0</v>
      </c>
      <c r="E586" s="313"/>
      <c r="F586" s="368" t="s">
        <v>55</v>
      </c>
      <c r="G586" s="334" t="s">
        <v>715</v>
      </c>
      <c r="H586" s="315">
        <f t="shared" si="11"/>
        <v>0</v>
      </c>
      <c r="I586" s="315">
        <f>SUM(I587)</f>
        <v>0</v>
      </c>
      <c r="J586" s="315">
        <f>SUM(J587)</f>
        <v>0</v>
      </c>
    </row>
    <row r="587" spans="1:10" ht="36" customHeight="1" hidden="1">
      <c r="A587" s="317">
        <v>2850</v>
      </c>
      <c r="B587" s="311" t="s">
        <v>318</v>
      </c>
      <c r="C587" s="312">
        <v>5</v>
      </c>
      <c r="D587" s="312">
        <v>1</v>
      </c>
      <c r="E587" s="313"/>
      <c r="F587" s="369" t="s">
        <v>714</v>
      </c>
      <c r="G587" s="332" t="s">
        <v>716</v>
      </c>
      <c r="H587" s="315">
        <f t="shared" si="11"/>
        <v>0</v>
      </c>
      <c r="I587" s="315">
        <f>SUM(I589:I590)</f>
        <v>0</v>
      </c>
      <c r="J587" s="315">
        <f>SUM(J589:J590)</f>
        <v>0</v>
      </c>
    </row>
    <row r="588" spans="1:10" ht="24" customHeight="1" hidden="1">
      <c r="A588" s="317">
        <v>2851</v>
      </c>
      <c r="B588" s="311"/>
      <c r="C588" s="312"/>
      <c r="D588" s="312"/>
      <c r="E588" s="312"/>
      <c r="F588" s="320" t="s">
        <v>1000</v>
      </c>
      <c r="G588" s="321"/>
      <c r="H588" s="315">
        <f t="shared" si="11"/>
        <v>0</v>
      </c>
      <c r="I588" s="315"/>
      <c r="J588" s="315"/>
    </row>
    <row r="589" spans="1:10" ht="15" customHeight="1" hidden="1">
      <c r="A589" s="317"/>
      <c r="B589" s="311"/>
      <c r="C589" s="312"/>
      <c r="D589" s="312"/>
      <c r="E589" s="312"/>
      <c r="F589" s="320" t="s">
        <v>1006</v>
      </c>
      <c r="G589" s="321"/>
      <c r="H589" s="315">
        <f t="shared" si="11"/>
        <v>0</v>
      </c>
      <c r="I589" s="315"/>
      <c r="J589" s="315"/>
    </row>
    <row r="590" spans="1:10" ht="15" customHeight="1" hidden="1">
      <c r="A590" s="317"/>
      <c r="B590" s="311"/>
      <c r="C590" s="312"/>
      <c r="D590" s="312"/>
      <c r="E590" s="312"/>
      <c r="F590" s="320" t="s">
        <v>1006</v>
      </c>
      <c r="G590" s="321"/>
      <c r="H590" s="315">
        <f t="shared" si="11"/>
        <v>0</v>
      </c>
      <c r="I590" s="315"/>
      <c r="J590" s="315"/>
    </row>
    <row r="591" spans="1:10" ht="409.5" customHeight="1" hidden="1">
      <c r="A591" s="317"/>
      <c r="B591" s="311" t="s">
        <v>318</v>
      </c>
      <c r="C591" s="312">
        <v>6</v>
      </c>
      <c r="D591" s="312">
        <v>0</v>
      </c>
      <c r="E591" s="313"/>
      <c r="F591" s="368" t="s">
        <v>56</v>
      </c>
      <c r="G591" s="334" t="s">
        <v>820</v>
      </c>
      <c r="H591" s="315">
        <f t="shared" si="11"/>
        <v>0</v>
      </c>
      <c r="I591" s="315">
        <f>SUM(I592)</f>
        <v>0</v>
      </c>
      <c r="J591" s="315">
        <f>SUM(J592)</f>
        <v>0</v>
      </c>
    </row>
    <row r="592" spans="1:10" ht="27" customHeight="1" hidden="1">
      <c r="A592" s="317">
        <v>2860</v>
      </c>
      <c r="B592" s="311" t="s">
        <v>318</v>
      </c>
      <c r="C592" s="312">
        <v>6</v>
      </c>
      <c r="D592" s="312">
        <v>1</v>
      </c>
      <c r="E592" s="312"/>
      <c r="F592" s="369" t="s">
        <v>717</v>
      </c>
      <c r="G592" s="332" t="s">
        <v>821</v>
      </c>
      <c r="H592" s="315">
        <f aca="true" t="shared" si="12" ref="H592:H597">SUM(I592:J592)</f>
        <v>0</v>
      </c>
      <c r="I592" s="315">
        <f>SUM(I594:I595)</f>
        <v>0</v>
      </c>
      <c r="J592" s="315">
        <f>SUM(J594:J595)</f>
        <v>0</v>
      </c>
    </row>
    <row r="593" spans="1:10" ht="12" customHeight="1" hidden="1">
      <c r="A593" s="317">
        <v>2861</v>
      </c>
      <c r="B593" s="311"/>
      <c r="C593" s="312"/>
      <c r="D593" s="312"/>
      <c r="E593" s="312"/>
      <c r="F593" s="320" t="s">
        <v>1000</v>
      </c>
      <c r="G593" s="321"/>
      <c r="H593" s="315">
        <f t="shared" si="12"/>
        <v>0</v>
      </c>
      <c r="I593" s="315"/>
      <c r="J593" s="315"/>
    </row>
    <row r="594" spans="1:10" ht="15" customHeight="1" hidden="1">
      <c r="A594" s="317"/>
      <c r="B594" s="311"/>
      <c r="C594" s="312"/>
      <c r="D594" s="312"/>
      <c r="E594" s="312"/>
      <c r="F594" s="320" t="s">
        <v>1006</v>
      </c>
      <c r="G594" s="321"/>
      <c r="H594" s="315">
        <f t="shared" si="12"/>
        <v>0</v>
      </c>
      <c r="I594" s="315"/>
      <c r="J594" s="315"/>
    </row>
    <row r="595" spans="1:10" ht="15" customHeight="1" hidden="1">
      <c r="A595" s="317"/>
      <c r="B595" s="311"/>
      <c r="C595" s="312"/>
      <c r="D595" s="312"/>
      <c r="E595" s="312"/>
      <c r="F595" s="320" t="s">
        <v>1006</v>
      </c>
      <c r="G595" s="321"/>
      <c r="H595" s="315">
        <f t="shared" si="12"/>
        <v>0</v>
      </c>
      <c r="I595" s="315"/>
      <c r="J595" s="315"/>
    </row>
    <row r="596" spans="1:137" ht="108" customHeight="1" hidden="1">
      <c r="A596" s="317"/>
      <c r="B596" s="311" t="s">
        <v>325</v>
      </c>
      <c r="C596" s="312">
        <v>0</v>
      </c>
      <c r="D596" s="312">
        <v>0</v>
      </c>
      <c r="E596" s="313"/>
      <c r="F596" s="306" t="s">
        <v>1067</v>
      </c>
      <c r="G596" s="333" t="s">
        <v>822</v>
      </c>
      <c r="H596" s="315">
        <f t="shared" si="12"/>
        <v>2196836</v>
      </c>
      <c r="I596" s="315">
        <f>SUM(I597,I608,I617,I626,I644,I652,I657,I662)</f>
        <v>2196836</v>
      </c>
      <c r="J596" s="315">
        <f>SUM(J597,J608,J617,J626,J644,J652,J657,J662)</f>
        <v>0</v>
      </c>
      <c r="K596" s="316"/>
      <c r="L596" s="316"/>
      <c r="M596" s="316"/>
      <c r="N596" s="316"/>
      <c r="O596" s="316"/>
      <c r="P596" s="316"/>
      <c r="Q596" s="316"/>
      <c r="R596" s="316"/>
      <c r="S596" s="316"/>
      <c r="T596" s="316"/>
      <c r="U596" s="316"/>
      <c r="V596" s="316"/>
      <c r="W596" s="316"/>
      <c r="X596" s="316"/>
      <c r="Y596" s="316"/>
      <c r="Z596" s="316"/>
      <c r="AA596" s="316"/>
      <c r="AB596" s="316"/>
      <c r="AC596" s="316"/>
      <c r="AD596" s="316"/>
      <c r="AE596" s="316"/>
      <c r="AF596" s="316"/>
      <c r="AG596" s="316"/>
      <c r="AH596" s="316"/>
      <c r="AI596" s="316"/>
      <c r="AJ596" s="316"/>
      <c r="AK596" s="316"/>
      <c r="AL596" s="316"/>
      <c r="AM596" s="316"/>
      <c r="AN596" s="316"/>
      <c r="AO596" s="316"/>
      <c r="AP596" s="316"/>
      <c r="AQ596" s="316"/>
      <c r="AR596" s="316"/>
      <c r="AS596" s="316"/>
      <c r="AT596" s="316"/>
      <c r="AU596" s="316"/>
      <c r="AV596" s="316"/>
      <c r="AW596" s="316"/>
      <c r="AX596" s="316"/>
      <c r="AY596" s="316"/>
      <c r="AZ596" s="316"/>
      <c r="BA596" s="316"/>
      <c r="BB596" s="316"/>
      <c r="BC596" s="316"/>
      <c r="BD596" s="316"/>
      <c r="BE596" s="316"/>
      <c r="BF596" s="316"/>
      <c r="BG596" s="316"/>
      <c r="BH596" s="316"/>
      <c r="BI596" s="316"/>
      <c r="BJ596" s="316"/>
      <c r="BK596" s="316"/>
      <c r="BL596" s="316"/>
      <c r="BM596" s="316"/>
      <c r="BN596" s="316"/>
      <c r="BO596" s="316"/>
      <c r="BP596" s="316"/>
      <c r="BQ596" s="316"/>
      <c r="BR596" s="316"/>
      <c r="BS596" s="316"/>
      <c r="BT596" s="316"/>
      <c r="BU596" s="316"/>
      <c r="BV596" s="316"/>
      <c r="BW596" s="316"/>
      <c r="BX596" s="316"/>
      <c r="BY596" s="316"/>
      <c r="BZ596" s="316"/>
      <c r="CA596" s="316"/>
      <c r="CB596" s="316"/>
      <c r="CC596" s="316"/>
      <c r="CD596" s="316"/>
      <c r="CE596" s="316"/>
      <c r="CF596" s="316"/>
      <c r="CG596" s="316"/>
      <c r="CH596" s="316"/>
      <c r="CI596" s="316"/>
      <c r="CJ596" s="316"/>
      <c r="CK596" s="316"/>
      <c r="CL596" s="316"/>
      <c r="CM596" s="316"/>
      <c r="CN596" s="316"/>
      <c r="CO596" s="316"/>
      <c r="CP596" s="316"/>
      <c r="CQ596" s="316"/>
      <c r="CR596" s="316"/>
      <c r="CS596" s="316"/>
      <c r="CT596" s="316"/>
      <c r="CU596" s="316"/>
      <c r="CV596" s="316"/>
      <c r="CW596" s="316"/>
      <c r="CX596" s="316"/>
      <c r="CY596" s="316"/>
      <c r="CZ596" s="316"/>
      <c r="DA596" s="316"/>
      <c r="DB596" s="316"/>
      <c r="DC596" s="316"/>
      <c r="DD596" s="316"/>
      <c r="DE596" s="316"/>
      <c r="DF596" s="316"/>
      <c r="DG596" s="316"/>
      <c r="DH596" s="316"/>
      <c r="DI596" s="316"/>
      <c r="DJ596" s="316"/>
      <c r="DK596" s="316"/>
      <c r="DL596" s="316"/>
      <c r="DM596" s="316"/>
      <c r="DN596" s="316"/>
      <c r="DO596" s="316"/>
      <c r="DP596" s="316"/>
      <c r="DQ596" s="316"/>
      <c r="DR596" s="316"/>
      <c r="DS596" s="316"/>
      <c r="DT596" s="316"/>
      <c r="DU596" s="316"/>
      <c r="DV596" s="316"/>
      <c r="DW596" s="316"/>
      <c r="DX596" s="316"/>
      <c r="DY596" s="316"/>
      <c r="DZ596" s="316"/>
      <c r="EA596" s="316"/>
      <c r="EB596" s="316"/>
      <c r="EC596" s="316"/>
      <c r="ED596" s="316"/>
      <c r="EE596" s="316"/>
      <c r="EF596" s="316"/>
      <c r="EG596" s="316"/>
    </row>
    <row r="597" spans="1:137" s="316" customFormat="1" ht="43.5" customHeight="1">
      <c r="A597" s="310"/>
      <c r="B597" s="311" t="s">
        <v>325</v>
      </c>
      <c r="C597" s="312">
        <v>1</v>
      </c>
      <c r="D597" s="312">
        <v>0</v>
      </c>
      <c r="E597" s="313"/>
      <c r="F597" s="349" t="s">
        <v>57</v>
      </c>
      <c r="G597" s="318" t="s">
        <v>823</v>
      </c>
      <c r="H597" s="315">
        <f t="shared" si="12"/>
        <v>499371</v>
      </c>
      <c r="I597" s="315">
        <f>I598</f>
        <v>499371</v>
      </c>
      <c r="J597" s="315">
        <v>0</v>
      </c>
      <c r="K597" s="282"/>
      <c r="L597" s="282"/>
      <c r="M597" s="282"/>
      <c r="N597" s="282"/>
      <c r="O597" s="282"/>
      <c r="P597" s="282"/>
      <c r="Q597" s="282"/>
      <c r="R597" s="282"/>
      <c r="S597" s="282"/>
      <c r="T597" s="282"/>
      <c r="U597" s="282"/>
      <c r="V597" s="282"/>
      <c r="W597" s="282"/>
      <c r="X597" s="282"/>
      <c r="Y597" s="282"/>
      <c r="Z597" s="282"/>
      <c r="AA597" s="282"/>
      <c r="AB597" s="282"/>
      <c r="AC597" s="282"/>
      <c r="AD597" s="282"/>
      <c r="AE597" s="282"/>
      <c r="AF597" s="282"/>
      <c r="AG597" s="282"/>
      <c r="AH597" s="282"/>
      <c r="AI597" s="282"/>
      <c r="AJ597" s="282"/>
      <c r="AK597" s="282"/>
      <c r="AL597" s="282"/>
      <c r="AM597" s="282"/>
      <c r="AN597" s="282"/>
      <c r="AO597" s="282"/>
      <c r="AP597" s="282"/>
      <c r="AQ597" s="282"/>
      <c r="AR597" s="282"/>
      <c r="AS597" s="282"/>
      <c r="AT597" s="282"/>
      <c r="AU597" s="282"/>
      <c r="AV597" s="282"/>
      <c r="AW597" s="282"/>
      <c r="AX597" s="282"/>
      <c r="AY597" s="282"/>
      <c r="AZ597" s="282"/>
      <c r="BA597" s="282"/>
      <c r="BB597" s="282"/>
      <c r="BC597" s="282"/>
      <c r="BD597" s="282"/>
      <c r="BE597" s="282"/>
      <c r="BF597" s="282"/>
      <c r="BG597" s="282"/>
      <c r="BH597" s="282"/>
      <c r="BI597" s="282"/>
      <c r="BJ597" s="282"/>
      <c r="BK597" s="282"/>
      <c r="BL597" s="282"/>
      <c r="BM597" s="282"/>
      <c r="BN597" s="282"/>
      <c r="BO597" s="282"/>
      <c r="BP597" s="282"/>
      <c r="BQ597" s="282"/>
      <c r="BR597" s="282"/>
      <c r="BS597" s="282"/>
      <c r="BT597" s="282"/>
      <c r="BU597" s="282"/>
      <c r="BV597" s="282"/>
      <c r="BW597" s="282"/>
      <c r="BX597" s="282"/>
      <c r="BY597" s="282"/>
      <c r="BZ597" s="282"/>
      <c r="CA597" s="282"/>
      <c r="CB597" s="282"/>
      <c r="CC597" s="282"/>
      <c r="CD597" s="282"/>
      <c r="CE597" s="282"/>
      <c r="CF597" s="282"/>
      <c r="CG597" s="282"/>
      <c r="CH597" s="282"/>
      <c r="CI597" s="282"/>
      <c r="CJ597" s="282"/>
      <c r="CK597" s="282"/>
      <c r="CL597" s="282"/>
      <c r="CM597" s="282"/>
      <c r="CN597" s="282"/>
      <c r="CO597" s="282"/>
      <c r="CP597" s="282"/>
      <c r="CQ597" s="282"/>
      <c r="CR597" s="282"/>
      <c r="CS597" s="282"/>
      <c r="CT597" s="282"/>
      <c r="CU597" s="282"/>
      <c r="CV597" s="282"/>
      <c r="CW597" s="282"/>
      <c r="CX597" s="282"/>
      <c r="CY597" s="282"/>
      <c r="CZ597" s="282"/>
      <c r="DA597" s="282"/>
      <c r="DB597" s="282"/>
      <c r="DC597" s="282"/>
      <c r="DD597" s="282"/>
      <c r="DE597" s="282"/>
      <c r="DF597" s="282"/>
      <c r="DG597" s="282"/>
      <c r="DH597" s="282"/>
      <c r="DI597" s="282"/>
      <c r="DJ597" s="282"/>
      <c r="DK597" s="282"/>
      <c r="DL597" s="282"/>
      <c r="DM597" s="282"/>
      <c r="DN597" s="282"/>
      <c r="DO597" s="282"/>
      <c r="DP597" s="282"/>
      <c r="DQ597" s="282"/>
      <c r="DR597" s="282"/>
      <c r="DS597" s="282"/>
      <c r="DT597" s="282"/>
      <c r="DU597" s="282"/>
      <c r="DV597" s="282"/>
      <c r="DW597" s="282"/>
      <c r="DX597" s="282"/>
      <c r="DY597" s="282"/>
      <c r="DZ597" s="282"/>
      <c r="EA597" s="282"/>
      <c r="EB597" s="282"/>
      <c r="EC597" s="282"/>
      <c r="ED597" s="282"/>
      <c r="EE597" s="282"/>
      <c r="EF597" s="282"/>
      <c r="EG597" s="282"/>
    </row>
    <row r="598" spans="1:10" ht="23.25" customHeight="1">
      <c r="A598" s="317">
        <v>2910</v>
      </c>
      <c r="B598" s="311" t="s">
        <v>325</v>
      </c>
      <c r="C598" s="312">
        <v>1</v>
      </c>
      <c r="D598" s="312">
        <v>1</v>
      </c>
      <c r="E598" s="312"/>
      <c r="F598" s="320" t="s">
        <v>824</v>
      </c>
      <c r="G598" s="332" t="s">
        <v>825</v>
      </c>
      <c r="H598" s="315">
        <f>SUM(I598:J598)</f>
        <v>499371</v>
      </c>
      <c r="I598" s="315">
        <f>I600+I636</f>
        <v>499371</v>
      </c>
      <c r="J598" s="315">
        <v>0</v>
      </c>
    </row>
    <row r="599" spans="1:10" ht="58.5" customHeight="1">
      <c r="A599" s="317"/>
      <c r="B599" s="311"/>
      <c r="C599" s="312"/>
      <c r="D599" s="312"/>
      <c r="E599" s="312"/>
      <c r="F599" s="320" t="s">
        <v>1000</v>
      </c>
      <c r="G599" s="332"/>
      <c r="H599" s="315"/>
      <c r="I599" s="315"/>
      <c r="J599" s="315"/>
    </row>
    <row r="600" spans="1:10" ht="36.75" customHeight="1">
      <c r="A600" s="317"/>
      <c r="B600" s="311"/>
      <c r="C600" s="312"/>
      <c r="D600" s="312"/>
      <c r="E600" s="312">
        <v>4637</v>
      </c>
      <c r="F600" s="336" t="s">
        <v>232</v>
      </c>
      <c r="G600" s="332"/>
      <c r="H600" s="315">
        <f>SUM(I600:J600)</f>
        <v>492871</v>
      </c>
      <c r="I600" s="315">
        <v>492871</v>
      </c>
      <c r="J600" s="315">
        <v>0</v>
      </c>
    </row>
    <row r="601" spans="1:10" ht="18" hidden="1">
      <c r="A601" s="317"/>
      <c r="B601" s="311" t="s">
        <v>325</v>
      </c>
      <c r="C601" s="312">
        <v>1</v>
      </c>
      <c r="D601" s="312">
        <v>2</v>
      </c>
      <c r="E601" s="312"/>
      <c r="F601" s="320" t="s">
        <v>1043</v>
      </c>
      <c r="G601" s="321"/>
      <c r="H601" s="315">
        <f aca="true" t="shared" si="13" ref="H601:H636">SUM(I601:J601)</f>
        <v>492871</v>
      </c>
      <c r="I601" s="315">
        <v>492871</v>
      </c>
      <c r="J601" s="315">
        <v>0</v>
      </c>
    </row>
    <row r="602" spans="1:10" ht="35.25" customHeight="1" hidden="1">
      <c r="A602" s="317">
        <v>2912</v>
      </c>
      <c r="B602" s="311"/>
      <c r="C602" s="312"/>
      <c r="D602" s="312"/>
      <c r="E602" s="312"/>
      <c r="F602" s="320" t="s">
        <v>1000</v>
      </c>
      <c r="G602" s="332" t="s">
        <v>826</v>
      </c>
      <c r="H602" s="315">
        <f t="shared" si="13"/>
        <v>492871</v>
      </c>
      <c r="I602" s="315">
        <v>492871</v>
      </c>
      <c r="J602" s="315">
        <v>0</v>
      </c>
    </row>
    <row r="603" spans="1:10" ht="27.75" customHeight="1" hidden="1">
      <c r="A603" s="317"/>
      <c r="B603" s="311"/>
      <c r="C603" s="312"/>
      <c r="D603" s="312"/>
      <c r="E603" s="340">
        <v>4269</v>
      </c>
      <c r="F603" s="351" t="s">
        <v>1004</v>
      </c>
      <c r="G603" s="321"/>
      <c r="H603" s="315">
        <f t="shared" si="13"/>
        <v>492871</v>
      </c>
      <c r="I603" s="315">
        <v>492871</v>
      </c>
      <c r="J603" s="315">
        <v>0</v>
      </c>
    </row>
    <row r="604" spans="1:10" ht="15" customHeight="1" hidden="1">
      <c r="A604" s="317"/>
      <c r="B604" s="311"/>
      <c r="C604" s="312"/>
      <c r="D604" s="312"/>
      <c r="E604" s="312"/>
      <c r="F604" s="320" t="s">
        <v>1006</v>
      </c>
      <c r="G604" s="321"/>
      <c r="H604" s="315">
        <f t="shared" si="13"/>
        <v>492871</v>
      </c>
      <c r="I604" s="315">
        <v>492871</v>
      </c>
      <c r="J604" s="315">
        <v>0</v>
      </c>
    </row>
    <row r="605" spans="1:10" ht="15" customHeight="1" hidden="1">
      <c r="A605" s="317"/>
      <c r="B605" s="311"/>
      <c r="C605" s="312"/>
      <c r="D605" s="312"/>
      <c r="E605" s="312"/>
      <c r="F605" s="320" t="s">
        <v>1006</v>
      </c>
      <c r="G605" s="321"/>
      <c r="H605" s="315">
        <f t="shared" si="13"/>
        <v>492871</v>
      </c>
      <c r="I605" s="315">
        <v>492871</v>
      </c>
      <c r="J605" s="315">
        <v>0</v>
      </c>
    </row>
    <row r="606" spans="1:10" ht="228" customHeight="1" hidden="1">
      <c r="A606" s="317"/>
      <c r="B606" s="327" t="s">
        <v>325</v>
      </c>
      <c r="C606" s="313">
        <v>2</v>
      </c>
      <c r="D606" s="313">
        <v>0</v>
      </c>
      <c r="E606" s="313"/>
      <c r="F606" s="349" t="s">
        <v>58</v>
      </c>
      <c r="G606" s="318" t="s">
        <v>827</v>
      </c>
      <c r="H606" s="315">
        <f t="shared" si="13"/>
        <v>492871</v>
      </c>
      <c r="I606" s="315">
        <v>492871</v>
      </c>
      <c r="J606" s="315">
        <v>0</v>
      </c>
    </row>
    <row r="607" spans="1:10" ht="300" customHeight="1" hidden="1">
      <c r="A607" s="317">
        <v>2920</v>
      </c>
      <c r="B607" s="311" t="s">
        <v>325</v>
      </c>
      <c r="C607" s="312">
        <v>2</v>
      </c>
      <c r="D607" s="312">
        <v>1</v>
      </c>
      <c r="E607" s="312"/>
      <c r="F607" s="320" t="s">
        <v>327</v>
      </c>
      <c r="G607" s="332" t="s">
        <v>828</v>
      </c>
      <c r="H607" s="315">
        <f t="shared" si="13"/>
        <v>492871</v>
      </c>
      <c r="I607" s="315">
        <v>492871</v>
      </c>
      <c r="J607" s="315">
        <v>0</v>
      </c>
    </row>
    <row r="608" spans="1:10" ht="36" customHeight="1" hidden="1">
      <c r="A608" s="317">
        <v>2921</v>
      </c>
      <c r="B608" s="311"/>
      <c r="C608" s="312"/>
      <c r="D608" s="312"/>
      <c r="E608" s="312"/>
      <c r="F608" s="320" t="s">
        <v>1000</v>
      </c>
      <c r="G608" s="321"/>
      <c r="H608" s="315">
        <f t="shared" si="13"/>
        <v>492871</v>
      </c>
      <c r="I608" s="315">
        <v>492871</v>
      </c>
      <c r="J608" s="315">
        <v>0</v>
      </c>
    </row>
    <row r="609" spans="1:10" ht="15" customHeight="1" hidden="1">
      <c r="A609" s="317"/>
      <c r="B609" s="311"/>
      <c r="C609" s="312"/>
      <c r="D609" s="312"/>
      <c r="E609" s="312"/>
      <c r="F609" s="320" t="s">
        <v>1006</v>
      </c>
      <c r="G609" s="321"/>
      <c r="H609" s="315">
        <f t="shared" si="13"/>
        <v>492871</v>
      </c>
      <c r="I609" s="315">
        <v>492871</v>
      </c>
      <c r="J609" s="315">
        <v>0</v>
      </c>
    </row>
    <row r="610" spans="1:10" ht="15" customHeight="1" hidden="1">
      <c r="A610" s="317"/>
      <c r="B610" s="311"/>
      <c r="C610" s="312"/>
      <c r="D610" s="312"/>
      <c r="E610" s="312"/>
      <c r="F610" s="320" t="s">
        <v>1006</v>
      </c>
      <c r="G610" s="321"/>
      <c r="H610" s="315">
        <f t="shared" si="13"/>
        <v>492871</v>
      </c>
      <c r="I610" s="315">
        <v>492871</v>
      </c>
      <c r="J610" s="315">
        <v>0</v>
      </c>
    </row>
    <row r="611" spans="1:10" ht="300" customHeight="1" hidden="1">
      <c r="A611" s="317"/>
      <c r="B611" s="311" t="s">
        <v>325</v>
      </c>
      <c r="C611" s="312">
        <v>2</v>
      </c>
      <c r="D611" s="312">
        <v>2</v>
      </c>
      <c r="E611" s="312"/>
      <c r="F611" s="320" t="s">
        <v>328</v>
      </c>
      <c r="G611" s="332" t="s">
        <v>829</v>
      </c>
      <c r="H611" s="315">
        <f t="shared" si="13"/>
        <v>492871</v>
      </c>
      <c r="I611" s="315">
        <v>492871</v>
      </c>
      <c r="J611" s="315">
        <v>0</v>
      </c>
    </row>
    <row r="612" spans="1:10" ht="36" customHeight="1" hidden="1">
      <c r="A612" s="317">
        <v>2922</v>
      </c>
      <c r="B612" s="311"/>
      <c r="C612" s="312"/>
      <c r="D612" s="312"/>
      <c r="E612" s="312"/>
      <c r="F612" s="320" t="s">
        <v>1000</v>
      </c>
      <c r="G612" s="321"/>
      <c r="H612" s="315">
        <f t="shared" si="13"/>
        <v>492871</v>
      </c>
      <c r="I612" s="315">
        <v>492871</v>
      </c>
      <c r="J612" s="315">
        <v>0</v>
      </c>
    </row>
    <row r="613" spans="1:10" ht="15" customHeight="1" hidden="1">
      <c r="A613" s="317"/>
      <c r="B613" s="311"/>
      <c r="C613" s="312"/>
      <c r="D613" s="312"/>
      <c r="E613" s="312"/>
      <c r="F613" s="320" t="s">
        <v>1006</v>
      </c>
      <c r="G613" s="321"/>
      <c r="H613" s="315">
        <f t="shared" si="13"/>
        <v>492871</v>
      </c>
      <c r="I613" s="315">
        <v>492871</v>
      </c>
      <c r="J613" s="315">
        <v>0</v>
      </c>
    </row>
    <row r="614" spans="1:10" ht="18.75" customHeight="1" hidden="1">
      <c r="A614" s="317"/>
      <c r="B614" s="311"/>
      <c r="C614" s="312"/>
      <c r="D614" s="312"/>
      <c r="E614" s="312"/>
      <c r="F614" s="320" t="s">
        <v>1006</v>
      </c>
      <c r="G614" s="321"/>
      <c r="H614" s="315">
        <f t="shared" si="13"/>
        <v>492871</v>
      </c>
      <c r="I614" s="315">
        <v>492871</v>
      </c>
      <c r="J614" s="315">
        <v>0</v>
      </c>
    </row>
    <row r="615" spans="1:10" ht="22.5" customHeight="1" hidden="1">
      <c r="A615" s="317"/>
      <c r="B615" s="327" t="s">
        <v>325</v>
      </c>
      <c r="C615" s="313">
        <v>3</v>
      </c>
      <c r="D615" s="313">
        <v>0</v>
      </c>
      <c r="E615" s="313"/>
      <c r="F615" s="349" t="s">
        <v>59</v>
      </c>
      <c r="G615" s="318" t="s">
        <v>830</v>
      </c>
      <c r="H615" s="315">
        <f t="shared" si="13"/>
        <v>492871</v>
      </c>
      <c r="I615" s="315">
        <v>492871</v>
      </c>
      <c r="J615" s="315">
        <v>0</v>
      </c>
    </row>
    <row r="616" spans="1:10" ht="22.5" customHeight="1" hidden="1">
      <c r="A616" s="317">
        <v>2930</v>
      </c>
      <c r="B616" s="311" t="s">
        <v>325</v>
      </c>
      <c r="C616" s="312">
        <v>3</v>
      </c>
      <c r="D616" s="312">
        <v>1</v>
      </c>
      <c r="E616" s="312"/>
      <c r="F616" s="320" t="s">
        <v>329</v>
      </c>
      <c r="G616" s="332" t="s">
        <v>831</v>
      </c>
      <c r="H616" s="315">
        <f t="shared" si="13"/>
        <v>492871</v>
      </c>
      <c r="I616" s="315">
        <v>492871</v>
      </c>
      <c r="J616" s="315">
        <v>0</v>
      </c>
    </row>
    <row r="617" spans="1:10" ht="15" customHeight="1" hidden="1">
      <c r="A617" s="317">
        <v>2931</v>
      </c>
      <c r="B617" s="311"/>
      <c r="C617" s="312"/>
      <c r="D617" s="312"/>
      <c r="E617" s="312"/>
      <c r="F617" s="320" t="s">
        <v>1000</v>
      </c>
      <c r="G617" s="321"/>
      <c r="H617" s="315">
        <f t="shared" si="13"/>
        <v>492871</v>
      </c>
      <c r="I617" s="315">
        <v>492871</v>
      </c>
      <c r="J617" s="315">
        <v>0</v>
      </c>
    </row>
    <row r="618" spans="1:10" ht="17.25" customHeight="1" hidden="1">
      <c r="A618" s="317"/>
      <c r="B618" s="311"/>
      <c r="C618" s="312"/>
      <c r="D618" s="312"/>
      <c r="E618" s="312"/>
      <c r="F618" s="320" t="s">
        <v>1006</v>
      </c>
      <c r="G618" s="321"/>
      <c r="H618" s="315">
        <f t="shared" si="13"/>
        <v>492871</v>
      </c>
      <c r="I618" s="315">
        <v>492871</v>
      </c>
      <c r="J618" s="315">
        <v>0</v>
      </c>
    </row>
    <row r="619" spans="1:10" ht="15.75" customHeight="1" hidden="1">
      <c r="A619" s="317"/>
      <c r="B619" s="311"/>
      <c r="C619" s="312"/>
      <c r="D619" s="312"/>
      <c r="E619" s="312"/>
      <c r="F619" s="320" t="s">
        <v>1006</v>
      </c>
      <c r="G619" s="321"/>
      <c r="H619" s="315">
        <f t="shared" si="13"/>
        <v>492871</v>
      </c>
      <c r="I619" s="315">
        <v>492871</v>
      </c>
      <c r="J619" s="315">
        <v>0</v>
      </c>
    </row>
    <row r="620" spans="1:10" ht="20.25" customHeight="1" hidden="1">
      <c r="A620" s="317"/>
      <c r="B620" s="311" t="s">
        <v>325</v>
      </c>
      <c r="C620" s="312">
        <v>3</v>
      </c>
      <c r="D620" s="312">
        <v>2</v>
      </c>
      <c r="E620" s="312"/>
      <c r="F620" s="320" t="s">
        <v>330</v>
      </c>
      <c r="G620" s="332"/>
      <c r="H620" s="315">
        <f t="shared" si="13"/>
        <v>492871</v>
      </c>
      <c r="I620" s="315">
        <v>492871</v>
      </c>
      <c r="J620" s="315">
        <v>0</v>
      </c>
    </row>
    <row r="621" spans="1:10" ht="17.25" customHeight="1" hidden="1">
      <c r="A621" s="317">
        <v>2932</v>
      </c>
      <c r="B621" s="311"/>
      <c r="C621" s="312"/>
      <c r="D621" s="312"/>
      <c r="E621" s="312"/>
      <c r="F621" s="320" t="s">
        <v>1000</v>
      </c>
      <c r="G621" s="321"/>
      <c r="H621" s="315">
        <f t="shared" si="13"/>
        <v>492871</v>
      </c>
      <c r="I621" s="315">
        <v>492871</v>
      </c>
      <c r="J621" s="315">
        <v>0</v>
      </c>
    </row>
    <row r="622" spans="1:10" ht="17.25" customHeight="1" hidden="1">
      <c r="A622" s="317"/>
      <c r="B622" s="311"/>
      <c r="C622" s="312"/>
      <c r="D622" s="312"/>
      <c r="E622" s="312"/>
      <c r="F622" s="320" t="s">
        <v>1006</v>
      </c>
      <c r="G622" s="321"/>
      <c r="H622" s="315">
        <f t="shared" si="13"/>
        <v>492871</v>
      </c>
      <c r="I622" s="315">
        <v>492871</v>
      </c>
      <c r="J622" s="315">
        <v>0</v>
      </c>
    </row>
    <row r="623" spans="1:10" ht="18" customHeight="1" hidden="1">
      <c r="A623" s="317"/>
      <c r="B623" s="311"/>
      <c r="C623" s="312"/>
      <c r="D623" s="312"/>
      <c r="E623" s="312"/>
      <c r="F623" s="320" t="s">
        <v>1006</v>
      </c>
      <c r="G623" s="321"/>
      <c r="H623" s="315">
        <f t="shared" si="13"/>
        <v>492871</v>
      </c>
      <c r="I623" s="315">
        <v>492871</v>
      </c>
      <c r="J623" s="315">
        <v>0</v>
      </c>
    </row>
    <row r="624" spans="1:10" ht="0.75" customHeight="1" hidden="1">
      <c r="A624" s="317"/>
      <c r="B624" s="327" t="s">
        <v>325</v>
      </c>
      <c r="C624" s="313">
        <v>4</v>
      </c>
      <c r="D624" s="313">
        <v>0</v>
      </c>
      <c r="E624" s="313"/>
      <c r="F624" s="349" t="s">
        <v>60</v>
      </c>
      <c r="G624" s="318" t="s">
        <v>832</v>
      </c>
      <c r="H624" s="315">
        <f t="shared" si="13"/>
        <v>492871</v>
      </c>
      <c r="I624" s="315">
        <v>492871</v>
      </c>
      <c r="J624" s="315">
        <v>0</v>
      </c>
    </row>
    <row r="625" spans="1:10" ht="20.25" customHeight="1" hidden="1">
      <c r="A625" s="317">
        <v>2940</v>
      </c>
      <c r="B625" s="311" t="s">
        <v>325</v>
      </c>
      <c r="C625" s="312">
        <v>4</v>
      </c>
      <c r="D625" s="312">
        <v>1</v>
      </c>
      <c r="E625" s="312"/>
      <c r="F625" s="320" t="s">
        <v>331</v>
      </c>
      <c r="G625" s="332" t="s">
        <v>833</v>
      </c>
      <c r="H625" s="315">
        <f t="shared" si="13"/>
        <v>492871</v>
      </c>
      <c r="I625" s="315">
        <v>492871</v>
      </c>
      <c r="J625" s="315">
        <v>0</v>
      </c>
    </row>
    <row r="626" spans="1:10" ht="16.5" customHeight="1" hidden="1">
      <c r="A626" s="317">
        <v>2941</v>
      </c>
      <c r="B626" s="311"/>
      <c r="C626" s="312"/>
      <c r="D626" s="312"/>
      <c r="E626" s="312"/>
      <c r="F626" s="320" t="s">
        <v>1000</v>
      </c>
      <c r="G626" s="321"/>
      <c r="H626" s="315">
        <f t="shared" si="13"/>
        <v>492871</v>
      </c>
      <c r="I626" s="315">
        <v>492871</v>
      </c>
      <c r="J626" s="315">
        <v>0</v>
      </c>
    </row>
    <row r="627" spans="1:10" ht="13.5" customHeight="1" hidden="1">
      <c r="A627" s="317"/>
      <c r="B627" s="311"/>
      <c r="C627" s="312"/>
      <c r="D627" s="312"/>
      <c r="E627" s="312"/>
      <c r="F627" s="320" t="s">
        <v>1006</v>
      </c>
      <c r="G627" s="321"/>
      <c r="H627" s="315">
        <f t="shared" si="13"/>
        <v>492871</v>
      </c>
      <c r="I627" s="315">
        <v>492871</v>
      </c>
      <c r="J627" s="315">
        <v>0</v>
      </c>
    </row>
    <row r="628" spans="1:10" ht="12" customHeight="1" hidden="1">
      <c r="A628" s="317"/>
      <c r="B628" s="311"/>
      <c r="C628" s="312"/>
      <c r="D628" s="312"/>
      <c r="E628" s="312"/>
      <c r="F628" s="320" t="s">
        <v>1006</v>
      </c>
      <c r="G628" s="321"/>
      <c r="H628" s="315">
        <f t="shared" si="13"/>
        <v>492871</v>
      </c>
      <c r="I628" s="315">
        <v>492871</v>
      </c>
      <c r="J628" s="315">
        <v>0</v>
      </c>
    </row>
    <row r="629" spans="1:10" ht="15" customHeight="1" hidden="1">
      <c r="A629" s="317"/>
      <c r="B629" s="311" t="s">
        <v>325</v>
      </c>
      <c r="C629" s="312">
        <v>4</v>
      </c>
      <c r="D629" s="312">
        <v>2</v>
      </c>
      <c r="E629" s="312"/>
      <c r="F629" s="320" t="s">
        <v>332</v>
      </c>
      <c r="G629" s="332" t="s">
        <v>834</v>
      </c>
      <c r="H629" s="315">
        <f t="shared" si="13"/>
        <v>492871</v>
      </c>
      <c r="I629" s="315">
        <v>492871</v>
      </c>
      <c r="J629" s="315">
        <v>0</v>
      </c>
    </row>
    <row r="630" spans="1:10" ht="17.25" customHeight="1" hidden="1">
      <c r="A630" s="317">
        <v>2942</v>
      </c>
      <c r="B630" s="311"/>
      <c r="C630" s="312"/>
      <c r="D630" s="312"/>
      <c r="E630" s="312"/>
      <c r="F630" s="320" t="s">
        <v>1000</v>
      </c>
      <c r="G630" s="321"/>
      <c r="H630" s="315">
        <f t="shared" si="13"/>
        <v>492871</v>
      </c>
      <c r="I630" s="315">
        <v>492871</v>
      </c>
      <c r="J630" s="315">
        <v>0</v>
      </c>
    </row>
    <row r="631" spans="1:10" ht="18" customHeight="1" hidden="1">
      <c r="A631" s="317"/>
      <c r="B631" s="311"/>
      <c r="C631" s="312"/>
      <c r="D631" s="312"/>
      <c r="E631" s="312"/>
      <c r="F631" s="320" t="s">
        <v>1006</v>
      </c>
      <c r="G631" s="321"/>
      <c r="H631" s="315">
        <f t="shared" si="13"/>
        <v>492871</v>
      </c>
      <c r="I631" s="315">
        <v>492871</v>
      </c>
      <c r="J631" s="315">
        <v>0</v>
      </c>
    </row>
    <row r="632" spans="1:10" ht="18" customHeight="1" hidden="1">
      <c r="A632" s="317"/>
      <c r="B632" s="311"/>
      <c r="C632" s="312"/>
      <c r="D632" s="312"/>
      <c r="E632" s="312"/>
      <c r="F632" s="320" t="s">
        <v>1006</v>
      </c>
      <c r="G632" s="321"/>
      <c r="H632" s="315">
        <f t="shared" si="13"/>
        <v>492871</v>
      </c>
      <c r="I632" s="315">
        <v>492871</v>
      </c>
      <c r="J632" s="315">
        <v>0</v>
      </c>
    </row>
    <row r="633" spans="1:10" ht="18" customHeight="1" hidden="1">
      <c r="A633" s="317"/>
      <c r="B633" s="311" t="s">
        <v>325</v>
      </c>
      <c r="C633" s="312">
        <v>1</v>
      </c>
      <c r="D633" s="312">
        <v>2</v>
      </c>
      <c r="E633" s="312"/>
      <c r="F633" s="320" t="s">
        <v>326</v>
      </c>
      <c r="G633" s="321"/>
      <c r="H633" s="315">
        <f t="shared" si="13"/>
        <v>492871</v>
      </c>
      <c r="I633" s="315">
        <v>492871</v>
      </c>
      <c r="J633" s="315">
        <v>0</v>
      </c>
    </row>
    <row r="634" spans="1:10" ht="0.75" customHeight="1" hidden="1">
      <c r="A634" s="317">
        <v>2912</v>
      </c>
      <c r="B634" s="311"/>
      <c r="C634" s="312"/>
      <c r="D634" s="312"/>
      <c r="E634" s="312"/>
      <c r="F634" s="320" t="s">
        <v>1006</v>
      </c>
      <c r="G634" s="321"/>
      <c r="H634" s="315">
        <f t="shared" si="13"/>
        <v>492871</v>
      </c>
      <c r="I634" s="315">
        <v>492871</v>
      </c>
      <c r="J634" s="315">
        <v>0</v>
      </c>
    </row>
    <row r="635" spans="1:10" ht="24" customHeight="1" hidden="1">
      <c r="A635" s="317"/>
      <c r="B635" s="311"/>
      <c r="C635" s="312"/>
      <c r="D635" s="312"/>
      <c r="E635" s="352">
        <v>5112</v>
      </c>
      <c r="F635" s="370" t="s">
        <v>241</v>
      </c>
      <c r="G635" s="321"/>
      <c r="H635" s="315">
        <f t="shared" si="13"/>
        <v>492871</v>
      </c>
      <c r="I635" s="315">
        <v>492871</v>
      </c>
      <c r="J635" s="315">
        <v>0</v>
      </c>
    </row>
    <row r="636" spans="1:10" ht="51.75" customHeight="1">
      <c r="A636" s="317"/>
      <c r="B636" s="311"/>
      <c r="C636" s="312"/>
      <c r="D636" s="312"/>
      <c r="E636" s="352">
        <v>4655</v>
      </c>
      <c r="F636" s="336" t="s">
        <v>1054</v>
      </c>
      <c r="G636" s="321"/>
      <c r="H636" s="315">
        <f t="shared" si="13"/>
        <v>6500</v>
      </c>
      <c r="I636" s="315">
        <v>6500</v>
      </c>
      <c r="J636" s="315">
        <v>0</v>
      </c>
    </row>
    <row r="637" spans="1:10" ht="39" customHeight="1">
      <c r="A637" s="317"/>
      <c r="B637" s="311" t="s">
        <v>325</v>
      </c>
      <c r="C637" s="312">
        <v>2</v>
      </c>
      <c r="D637" s="312">
        <v>0</v>
      </c>
      <c r="E637" s="352"/>
      <c r="F637" s="371" t="s">
        <v>58</v>
      </c>
      <c r="G637" s="321"/>
      <c r="H637" s="315">
        <f>SUM(I637:J637)</f>
        <v>1350</v>
      </c>
      <c r="I637" s="315">
        <f>I638</f>
        <v>1350</v>
      </c>
      <c r="J637" s="315"/>
    </row>
    <row r="638" spans="1:10" ht="24" customHeight="1">
      <c r="A638" s="317">
        <v>2920</v>
      </c>
      <c r="B638" s="311" t="s">
        <v>325</v>
      </c>
      <c r="C638" s="312">
        <v>2</v>
      </c>
      <c r="D638" s="312">
        <v>1</v>
      </c>
      <c r="E638" s="312"/>
      <c r="F638" s="370" t="s">
        <v>327</v>
      </c>
      <c r="G638" s="321"/>
      <c r="H638" s="315">
        <f>H640</f>
        <v>1350</v>
      </c>
      <c r="I638" s="315">
        <f>I640</f>
        <v>1350</v>
      </c>
      <c r="J638" s="315"/>
    </row>
    <row r="639" spans="1:10" ht="58.5" customHeight="1">
      <c r="A639" s="317"/>
      <c r="B639" s="311"/>
      <c r="C639" s="312"/>
      <c r="D639" s="312"/>
      <c r="E639" s="312"/>
      <c r="F639" s="320" t="s">
        <v>1000</v>
      </c>
      <c r="G639" s="332"/>
      <c r="H639" s="315"/>
      <c r="I639" s="315"/>
      <c r="J639" s="315"/>
    </row>
    <row r="640" spans="1:10" ht="58.5" customHeight="1">
      <c r="A640" s="317"/>
      <c r="B640" s="311"/>
      <c r="C640" s="312"/>
      <c r="D640" s="312"/>
      <c r="E640" s="312">
        <v>4637</v>
      </c>
      <c r="F640" s="336" t="s">
        <v>232</v>
      </c>
      <c r="G640" s="332"/>
      <c r="H640" s="315">
        <f>I640</f>
        <v>1350</v>
      </c>
      <c r="I640" s="315">
        <v>1350</v>
      </c>
      <c r="J640" s="315"/>
    </row>
    <row r="641" spans="1:10" ht="58.5" customHeight="1">
      <c r="A641" s="317"/>
      <c r="B641" s="311" t="s">
        <v>325</v>
      </c>
      <c r="C641" s="312">
        <v>4</v>
      </c>
      <c r="D641" s="312">
        <v>0</v>
      </c>
      <c r="E641" s="312"/>
      <c r="F641" s="372" t="s">
        <v>1052</v>
      </c>
      <c r="G641" s="332"/>
      <c r="H641" s="315">
        <f>I641</f>
        <v>17000</v>
      </c>
      <c r="I641" s="315">
        <f>I642</f>
        <v>17000</v>
      </c>
      <c r="J641" s="315"/>
    </row>
    <row r="642" spans="1:10" ht="58.5" customHeight="1">
      <c r="A642" s="317">
        <v>2930</v>
      </c>
      <c r="B642" s="311" t="s">
        <v>325</v>
      </c>
      <c r="C642" s="312">
        <v>4</v>
      </c>
      <c r="D642" s="312">
        <v>1</v>
      </c>
      <c r="E642" s="312"/>
      <c r="F642" s="336" t="s">
        <v>331</v>
      </c>
      <c r="G642" s="332"/>
      <c r="H642" s="315">
        <f>I642</f>
        <v>17000</v>
      </c>
      <c r="I642" s="315">
        <f>I643</f>
        <v>17000</v>
      </c>
      <c r="J642" s="315"/>
    </row>
    <row r="643" spans="1:10" ht="58.5" customHeight="1">
      <c r="A643" s="317"/>
      <c r="B643" s="311"/>
      <c r="C643" s="312"/>
      <c r="D643" s="312"/>
      <c r="E643" s="312">
        <v>4637</v>
      </c>
      <c r="F643" s="336" t="s">
        <v>232</v>
      </c>
      <c r="G643" s="332"/>
      <c r="H643" s="315">
        <f>I643</f>
        <v>17000</v>
      </c>
      <c r="I643" s="315">
        <v>17000</v>
      </c>
      <c r="J643" s="315"/>
    </row>
    <row r="644" spans="1:10" ht="41.25" customHeight="1">
      <c r="A644" s="317"/>
      <c r="B644" s="311" t="s">
        <v>325</v>
      </c>
      <c r="C644" s="312">
        <v>5</v>
      </c>
      <c r="D644" s="312">
        <v>0</v>
      </c>
      <c r="E644" s="313"/>
      <c r="F644" s="320" t="s">
        <v>1044</v>
      </c>
      <c r="G644" s="318" t="s">
        <v>835</v>
      </c>
      <c r="H644" s="315">
        <f aca="true" t="shared" si="14" ref="H644:H707">SUM(I644:J644)</f>
        <v>218852</v>
      </c>
      <c r="I644" s="315">
        <f>I645</f>
        <v>218852</v>
      </c>
      <c r="J644" s="315">
        <v>0</v>
      </c>
    </row>
    <row r="645" spans="1:10" ht="22.5" customHeight="1">
      <c r="A645" s="317">
        <v>2950</v>
      </c>
      <c r="B645" s="311" t="s">
        <v>325</v>
      </c>
      <c r="C645" s="312">
        <v>5</v>
      </c>
      <c r="D645" s="312">
        <v>1</v>
      </c>
      <c r="E645" s="312"/>
      <c r="F645" s="320" t="s">
        <v>333</v>
      </c>
      <c r="G645" s="318"/>
      <c r="H645" s="315">
        <f t="shared" si="14"/>
        <v>218852</v>
      </c>
      <c r="I645" s="315">
        <f>I647+I668</f>
        <v>218852</v>
      </c>
      <c r="J645" s="315">
        <v>0</v>
      </c>
    </row>
    <row r="646" spans="1:10" ht="51" customHeight="1">
      <c r="A646" s="317">
        <v>2951</v>
      </c>
      <c r="B646" s="311"/>
      <c r="C646" s="312"/>
      <c r="D646" s="312"/>
      <c r="E646" s="312"/>
      <c r="F646" s="320" t="s">
        <v>1000</v>
      </c>
      <c r="G646" s="321"/>
      <c r="H646" s="315">
        <f t="shared" si="14"/>
        <v>0</v>
      </c>
      <c r="I646" s="315">
        <v>0</v>
      </c>
      <c r="J646" s="315">
        <v>0</v>
      </c>
    </row>
    <row r="647" spans="1:10" ht="62.25" customHeight="1">
      <c r="A647" s="317"/>
      <c r="B647" s="311"/>
      <c r="C647" s="312"/>
      <c r="D647" s="312"/>
      <c r="E647" s="312">
        <v>4637</v>
      </c>
      <c r="F647" s="336" t="s">
        <v>232</v>
      </c>
      <c r="G647" s="321"/>
      <c r="H647" s="315">
        <f t="shared" si="14"/>
        <v>214352</v>
      </c>
      <c r="I647" s="315">
        <v>214352</v>
      </c>
      <c r="J647" s="315">
        <v>0</v>
      </c>
    </row>
    <row r="648" spans="1:10" ht="384" customHeight="1" hidden="1">
      <c r="A648" s="317"/>
      <c r="B648" s="311" t="s">
        <v>325</v>
      </c>
      <c r="C648" s="312">
        <v>5</v>
      </c>
      <c r="D648" s="312">
        <v>2</v>
      </c>
      <c r="E648" s="312"/>
      <c r="F648" s="320" t="s">
        <v>334</v>
      </c>
      <c r="G648" s="332" t="s">
        <v>836</v>
      </c>
      <c r="H648" s="315">
        <f t="shared" si="14"/>
        <v>0</v>
      </c>
      <c r="I648" s="315">
        <f>SUM(I650:I651)</f>
        <v>0</v>
      </c>
      <c r="J648" s="315">
        <f>SUM(J650:J651)</f>
        <v>0</v>
      </c>
    </row>
    <row r="649" spans="1:10" ht="36" customHeight="1" hidden="1">
      <c r="A649" s="317">
        <v>2952</v>
      </c>
      <c r="B649" s="311"/>
      <c r="C649" s="312"/>
      <c r="D649" s="312"/>
      <c r="E649" s="312"/>
      <c r="F649" s="320" t="s">
        <v>1000</v>
      </c>
      <c r="G649" s="321"/>
      <c r="H649" s="315">
        <f t="shared" si="14"/>
        <v>0</v>
      </c>
      <c r="I649" s="315"/>
      <c r="J649" s="315"/>
    </row>
    <row r="650" spans="1:10" ht="15" customHeight="1" hidden="1">
      <c r="A650" s="317"/>
      <c r="B650" s="311"/>
      <c r="C650" s="312"/>
      <c r="D650" s="312"/>
      <c r="E650" s="312"/>
      <c r="F650" s="320" t="s">
        <v>1006</v>
      </c>
      <c r="G650" s="321"/>
      <c r="H650" s="315">
        <f t="shared" si="14"/>
        <v>0</v>
      </c>
      <c r="I650" s="315"/>
      <c r="J650" s="315"/>
    </row>
    <row r="651" spans="1:10" ht="15" customHeight="1" hidden="1">
      <c r="A651" s="317"/>
      <c r="B651" s="311"/>
      <c r="C651" s="312"/>
      <c r="D651" s="312"/>
      <c r="E651" s="312"/>
      <c r="F651" s="320" t="s">
        <v>1006</v>
      </c>
      <c r="G651" s="321"/>
      <c r="H651" s="315">
        <f t="shared" si="14"/>
        <v>0</v>
      </c>
      <c r="I651" s="315"/>
      <c r="J651" s="315"/>
    </row>
    <row r="652" spans="1:10" ht="372" customHeight="1" hidden="1">
      <c r="A652" s="317"/>
      <c r="B652" s="327" t="s">
        <v>325</v>
      </c>
      <c r="C652" s="313">
        <v>6</v>
      </c>
      <c r="D652" s="313">
        <v>0</v>
      </c>
      <c r="E652" s="313"/>
      <c r="F652" s="349" t="s">
        <v>62</v>
      </c>
      <c r="G652" s="318" t="s">
        <v>838</v>
      </c>
      <c r="H652" s="315">
        <f t="shared" si="14"/>
        <v>0</v>
      </c>
      <c r="I652" s="315">
        <f>SUM(I653)</f>
        <v>0</v>
      </c>
      <c r="J652" s="315">
        <f>SUM(J653)</f>
        <v>0</v>
      </c>
    </row>
    <row r="653" spans="1:10" ht="372" customHeight="1" hidden="1">
      <c r="A653" s="317">
        <v>2960</v>
      </c>
      <c r="B653" s="311" t="s">
        <v>325</v>
      </c>
      <c r="C653" s="312">
        <v>6</v>
      </c>
      <c r="D653" s="312">
        <v>1</v>
      </c>
      <c r="E653" s="312"/>
      <c r="F653" s="320" t="s">
        <v>837</v>
      </c>
      <c r="G653" s="332" t="s">
        <v>839</v>
      </c>
      <c r="H653" s="315">
        <f t="shared" si="14"/>
        <v>0</v>
      </c>
      <c r="I653" s="315">
        <f>SUM(I655:I656)</f>
        <v>0</v>
      </c>
      <c r="J653" s="315">
        <f>SUM(J655:J656)</f>
        <v>0</v>
      </c>
    </row>
    <row r="654" spans="1:10" ht="17.25" customHeight="1" hidden="1">
      <c r="A654" s="317">
        <v>2961</v>
      </c>
      <c r="B654" s="311"/>
      <c r="C654" s="312"/>
      <c r="D654" s="312"/>
      <c r="E654" s="312"/>
      <c r="F654" s="320" t="s">
        <v>1000</v>
      </c>
      <c r="G654" s="321"/>
      <c r="H654" s="315">
        <f t="shared" si="14"/>
        <v>0</v>
      </c>
      <c r="I654" s="315"/>
      <c r="J654" s="315"/>
    </row>
    <row r="655" spans="1:10" ht="15" customHeight="1" hidden="1">
      <c r="A655" s="317"/>
      <c r="B655" s="311"/>
      <c r="C655" s="312"/>
      <c r="D655" s="312"/>
      <c r="E655" s="312"/>
      <c r="F655" s="320" t="s">
        <v>1006</v>
      </c>
      <c r="G655" s="321"/>
      <c r="H655" s="315">
        <f t="shared" si="14"/>
        <v>0</v>
      </c>
      <c r="I655" s="315"/>
      <c r="J655" s="315"/>
    </row>
    <row r="656" spans="1:10" ht="15" customHeight="1" hidden="1">
      <c r="A656" s="317"/>
      <c r="B656" s="311"/>
      <c r="C656" s="312"/>
      <c r="D656" s="312"/>
      <c r="E656" s="312"/>
      <c r="F656" s="320" t="s">
        <v>1006</v>
      </c>
      <c r="G656" s="321"/>
      <c r="H656" s="315">
        <f t="shared" si="14"/>
        <v>0</v>
      </c>
      <c r="I656" s="315"/>
      <c r="J656" s="315"/>
    </row>
    <row r="657" spans="1:10" ht="156" customHeight="1" hidden="1">
      <c r="A657" s="317"/>
      <c r="B657" s="327" t="s">
        <v>325</v>
      </c>
      <c r="C657" s="313">
        <v>7</v>
      </c>
      <c r="D657" s="313">
        <v>0</v>
      </c>
      <c r="E657" s="313"/>
      <c r="F657" s="349" t="s">
        <v>63</v>
      </c>
      <c r="G657" s="318" t="s">
        <v>841</v>
      </c>
      <c r="H657" s="315">
        <f t="shared" si="14"/>
        <v>0</v>
      </c>
      <c r="I657" s="315">
        <f>SUM(I658)</f>
        <v>0</v>
      </c>
      <c r="J657" s="315">
        <f>SUM(J658)</f>
        <v>0</v>
      </c>
    </row>
    <row r="658" spans="1:10" ht="156" customHeight="1" hidden="1">
      <c r="A658" s="317">
        <v>2970</v>
      </c>
      <c r="B658" s="311" t="s">
        <v>325</v>
      </c>
      <c r="C658" s="312">
        <v>7</v>
      </c>
      <c r="D658" s="312">
        <v>1</v>
      </c>
      <c r="E658" s="312"/>
      <c r="F658" s="320" t="s">
        <v>840</v>
      </c>
      <c r="G658" s="332" t="s">
        <v>841</v>
      </c>
      <c r="H658" s="315">
        <f t="shared" si="14"/>
        <v>0</v>
      </c>
      <c r="I658" s="315">
        <f>SUM(I660:I661)</f>
        <v>0</v>
      </c>
      <c r="J658" s="315">
        <f>SUM(J660:J661)</f>
        <v>0</v>
      </c>
    </row>
    <row r="659" spans="1:10" ht="17.25" customHeight="1" hidden="1">
      <c r="A659" s="317">
        <v>2971</v>
      </c>
      <c r="B659" s="311"/>
      <c r="C659" s="312"/>
      <c r="D659" s="312"/>
      <c r="E659" s="312"/>
      <c r="F659" s="320" t="s">
        <v>1000</v>
      </c>
      <c r="G659" s="321"/>
      <c r="H659" s="315">
        <f t="shared" si="14"/>
        <v>0</v>
      </c>
      <c r="I659" s="315"/>
      <c r="J659" s="315"/>
    </row>
    <row r="660" spans="1:10" ht="18.75" customHeight="1" hidden="1">
      <c r="A660" s="317"/>
      <c r="B660" s="311"/>
      <c r="C660" s="312"/>
      <c r="D660" s="312"/>
      <c r="E660" s="312"/>
      <c r="F660" s="320" t="s">
        <v>1006</v>
      </c>
      <c r="G660" s="321"/>
      <c r="H660" s="315">
        <f t="shared" si="14"/>
        <v>0</v>
      </c>
      <c r="I660" s="315"/>
      <c r="J660" s="315"/>
    </row>
    <row r="661" spans="1:10" ht="21" customHeight="1" hidden="1">
      <c r="A661" s="317"/>
      <c r="B661" s="311"/>
      <c r="C661" s="312"/>
      <c r="D661" s="312"/>
      <c r="E661" s="312"/>
      <c r="F661" s="320" t="s">
        <v>1006</v>
      </c>
      <c r="G661" s="321"/>
      <c r="H661" s="315">
        <f t="shared" si="14"/>
        <v>0</v>
      </c>
      <c r="I661" s="315"/>
      <c r="J661" s="315"/>
    </row>
    <row r="662" spans="1:10" ht="30" customHeight="1" hidden="1">
      <c r="A662" s="317"/>
      <c r="B662" s="327" t="s">
        <v>325</v>
      </c>
      <c r="C662" s="313">
        <v>8</v>
      </c>
      <c r="D662" s="313">
        <v>0</v>
      </c>
      <c r="E662" s="313"/>
      <c r="F662" s="349" t="s">
        <v>64</v>
      </c>
      <c r="G662" s="318" t="s">
        <v>843</v>
      </c>
      <c r="H662" s="315">
        <f t="shared" si="14"/>
        <v>0</v>
      </c>
      <c r="I662" s="315">
        <f>SUM(I663)</f>
        <v>0</v>
      </c>
      <c r="J662" s="315">
        <f>SUM(J663)</f>
        <v>0</v>
      </c>
    </row>
    <row r="663" spans="1:10" ht="26.25" customHeight="1" hidden="1">
      <c r="A663" s="317">
        <v>2980</v>
      </c>
      <c r="B663" s="311" t="s">
        <v>325</v>
      </c>
      <c r="C663" s="312">
        <v>8</v>
      </c>
      <c r="D663" s="312">
        <v>1</v>
      </c>
      <c r="E663" s="312"/>
      <c r="F663" s="320" t="s">
        <v>842</v>
      </c>
      <c r="G663" s="332" t="s">
        <v>844</v>
      </c>
      <c r="H663" s="315">
        <f t="shared" si="14"/>
        <v>0</v>
      </c>
      <c r="I663" s="315">
        <f>SUM(I665:I666)</f>
        <v>0</v>
      </c>
      <c r="J663" s="315">
        <f>SUM(J665:J666)</f>
        <v>0</v>
      </c>
    </row>
    <row r="664" spans="1:10" ht="22.5" customHeight="1" hidden="1">
      <c r="A664" s="317">
        <v>2981</v>
      </c>
      <c r="B664" s="311"/>
      <c r="C664" s="312"/>
      <c r="D664" s="312"/>
      <c r="E664" s="312"/>
      <c r="F664" s="320" t="s">
        <v>1000</v>
      </c>
      <c r="G664" s="321"/>
      <c r="H664" s="315">
        <f t="shared" si="14"/>
        <v>0</v>
      </c>
      <c r="I664" s="315"/>
      <c r="J664" s="315"/>
    </row>
    <row r="665" spans="1:10" ht="13.5" customHeight="1" hidden="1">
      <c r="A665" s="317"/>
      <c r="B665" s="311"/>
      <c r="C665" s="312"/>
      <c r="D665" s="312"/>
      <c r="E665" s="312"/>
      <c r="F665" s="320" t="s">
        <v>1006</v>
      </c>
      <c r="G665" s="321"/>
      <c r="H665" s="315">
        <f t="shared" si="14"/>
        <v>0</v>
      </c>
      <c r="I665" s="315"/>
      <c r="J665" s="315"/>
    </row>
    <row r="666" spans="1:10" ht="15.75" customHeight="1" hidden="1">
      <c r="A666" s="317"/>
      <c r="B666" s="311"/>
      <c r="C666" s="312"/>
      <c r="D666" s="312"/>
      <c r="E666" s="312"/>
      <c r="F666" s="320" t="s">
        <v>1006</v>
      </c>
      <c r="G666" s="321"/>
      <c r="H666" s="315">
        <f t="shared" si="14"/>
        <v>0</v>
      </c>
      <c r="I666" s="315"/>
      <c r="J666" s="315"/>
    </row>
    <row r="667" spans="1:10" ht="18" hidden="1">
      <c r="A667" s="317"/>
      <c r="B667" s="311"/>
      <c r="C667" s="312"/>
      <c r="D667" s="312"/>
      <c r="E667" s="312">
        <v>5129</v>
      </c>
      <c r="F667" s="351" t="s">
        <v>239</v>
      </c>
      <c r="G667" s="321"/>
      <c r="H667" s="315">
        <f t="shared" si="14"/>
        <v>0</v>
      </c>
      <c r="I667" s="315">
        <v>0</v>
      </c>
      <c r="J667" s="315">
        <v>0</v>
      </c>
    </row>
    <row r="668" spans="1:10" ht="72">
      <c r="A668" s="317"/>
      <c r="B668" s="311"/>
      <c r="C668" s="312"/>
      <c r="D668" s="312"/>
      <c r="E668" s="352">
        <v>4655</v>
      </c>
      <c r="F668" s="336" t="s">
        <v>1054</v>
      </c>
      <c r="G668" s="321"/>
      <c r="H668" s="315">
        <f t="shared" si="14"/>
        <v>4500</v>
      </c>
      <c r="I668" s="315">
        <v>4500</v>
      </c>
      <c r="J668" s="315">
        <v>0</v>
      </c>
    </row>
    <row r="669" spans="1:137" ht="77.25" customHeight="1">
      <c r="A669" s="317">
        <v>3000</v>
      </c>
      <c r="B669" s="311" t="s">
        <v>335</v>
      </c>
      <c r="C669" s="312">
        <v>0</v>
      </c>
      <c r="D669" s="312">
        <v>0</v>
      </c>
      <c r="E669" s="313"/>
      <c r="F669" s="306" t="s">
        <v>1045</v>
      </c>
      <c r="G669" s="333" t="s">
        <v>845</v>
      </c>
      <c r="H669" s="315">
        <f t="shared" si="14"/>
        <v>57500</v>
      </c>
      <c r="I669" s="315">
        <f>I702</f>
        <v>57500</v>
      </c>
      <c r="J669" s="315">
        <v>0</v>
      </c>
      <c r="K669" s="316"/>
      <c r="L669" s="316"/>
      <c r="M669" s="316"/>
      <c r="N669" s="316"/>
      <c r="O669" s="316"/>
      <c r="P669" s="316"/>
      <c r="Q669" s="316"/>
      <c r="R669" s="316"/>
      <c r="S669" s="316"/>
      <c r="T669" s="316"/>
      <c r="U669" s="316"/>
      <c r="V669" s="316"/>
      <c r="W669" s="316"/>
      <c r="X669" s="316"/>
      <c r="Y669" s="316"/>
      <c r="Z669" s="316"/>
      <c r="AA669" s="316"/>
      <c r="AB669" s="316"/>
      <c r="AC669" s="316"/>
      <c r="AD669" s="316"/>
      <c r="AE669" s="316"/>
      <c r="AF669" s="316"/>
      <c r="AG669" s="316"/>
      <c r="AH669" s="316"/>
      <c r="AI669" s="316"/>
      <c r="AJ669" s="316"/>
      <c r="AK669" s="316"/>
      <c r="AL669" s="316"/>
      <c r="AM669" s="316"/>
      <c r="AN669" s="316"/>
      <c r="AO669" s="316"/>
      <c r="AP669" s="316"/>
      <c r="AQ669" s="316"/>
      <c r="AR669" s="316"/>
      <c r="AS669" s="316"/>
      <c r="AT669" s="316"/>
      <c r="AU669" s="316"/>
      <c r="AV669" s="316"/>
      <c r="AW669" s="316"/>
      <c r="AX669" s="316"/>
      <c r="AY669" s="316"/>
      <c r="AZ669" s="316"/>
      <c r="BA669" s="316"/>
      <c r="BB669" s="316"/>
      <c r="BC669" s="316"/>
      <c r="BD669" s="316"/>
      <c r="BE669" s="316"/>
      <c r="BF669" s="316"/>
      <c r="BG669" s="316"/>
      <c r="BH669" s="316"/>
      <c r="BI669" s="316"/>
      <c r="BJ669" s="316"/>
      <c r="BK669" s="316"/>
      <c r="BL669" s="316"/>
      <c r="BM669" s="316"/>
      <c r="BN669" s="316"/>
      <c r="BO669" s="316"/>
      <c r="BP669" s="316"/>
      <c r="BQ669" s="316"/>
      <c r="BR669" s="316"/>
      <c r="BS669" s="316"/>
      <c r="BT669" s="316"/>
      <c r="BU669" s="316"/>
      <c r="BV669" s="316"/>
      <c r="BW669" s="316"/>
      <c r="BX669" s="316"/>
      <c r="BY669" s="316"/>
      <c r="BZ669" s="316"/>
      <c r="CA669" s="316"/>
      <c r="CB669" s="316"/>
      <c r="CC669" s="316"/>
      <c r="CD669" s="316"/>
      <c r="CE669" s="316"/>
      <c r="CF669" s="316"/>
      <c r="CG669" s="316"/>
      <c r="CH669" s="316"/>
      <c r="CI669" s="316"/>
      <c r="CJ669" s="316"/>
      <c r="CK669" s="316"/>
      <c r="CL669" s="316"/>
      <c r="CM669" s="316"/>
      <c r="CN669" s="316"/>
      <c r="CO669" s="316"/>
      <c r="CP669" s="316"/>
      <c r="CQ669" s="316"/>
      <c r="CR669" s="316"/>
      <c r="CS669" s="316"/>
      <c r="CT669" s="316"/>
      <c r="CU669" s="316"/>
      <c r="CV669" s="316"/>
      <c r="CW669" s="316"/>
      <c r="CX669" s="316"/>
      <c r="CY669" s="316"/>
      <c r="CZ669" s="316"/>
      <c r="DA669" s="316"/>
      <c r="DB669" s="316"/>
      <c r="DC669" s="316"/>
      <c r="DD669" s="316"/>
      <c r="DE669" s="316"/>
      <c r="DF669" s="316"/>
      <c r="DG669" s="316"/>
      <c r="DH669" s="316"/>
      <c r="DI669" s="316"/>
      <c r="DJ669" s="316"/>
      <c r="DK669" s="316"/>
      <c r="DL669" s="316"/>
      <c r="DM669" s="316"/>
      <c r="DN669" s="316"/>
      <c r="DO669" s="316"/>
      <c r="DP669" s="316"/>
      <c r="DQ669" s="316"/>
      <c r="DR669" s="316"/>
      <c r="DS669" s="316"/>
      <c r="DT669" s="316"/>
      <c r="DU669" s="316"/>
      <c r="DV669" s="316"/>
      <c r="DW669" s="316"/>
      <c r="DX669" s="316"/>
      <c r="DY669" s="316"/>
      <c r="DZ669" s="316"/>
      <c r="EA669" s="316"/>
      <c r="EB669" s="316"/>
      <c r="EC669" s="316"/>
      <c r="ED669" s="316"/>
      <c r="EE669" s="316"/>
      <c r="EF669" s="316"/>
      <c r="EG669" s="316"/>
    </row>
    <row r="670" spans="1:137" s="316" customFormat="1" ht="27" customHeight="1" hidden="1">
      <c r="A670" s="310">
        <v>3000</v>
      </c>
      <c r="B670" s="311" t="s">
        <v>335</v>
      </c>
      <c r="C670" s="312">
        <v>1</v>
      </c>
      <c r="D670" s="312">
        <v>0</v>
      </c>
      <c r="E670" s="313"/>
      <c r="F670" s="349" t="s">
        <v>65</v>
      </c>
      <c r="G670" s="318" t="s">
        <v>846</v>
      </c>
      <c r="H670" s="315">
        <v>0</v>
      </c>
      <c r="I670" s="315">
        <v>0</v>
      </c>
      <c r="J670" s="315">
        <v>0</v>
      </c>
      <c r="K670" s="282"/>
      <c r="L670" s="282"/>
      <c r="M670" s="282"/>
      <c r="N670" s="282"/>
      <c r="O670" s="282"/>
      <c r="P670" s="282"/>
      <c r="Q670" s="282"/>
      <c r="R670" s="282"/>
      <c r="S670" s="282"/>
      <c r="T670" s="282"/>
      <c r="U670" s="282"/>
      <c r="V670" s="282"/>
      <c r="W670" s="282"/>
      <c r="X670" s="282"/>
      <c r="Y670" s="282"/>
      <c r="Z670" s="282"/>
      <c r="AA670" s="282"/>
      <c r="AB670" s="282"/>
      <c r="AC670" s="282"/>
      <c r="AD670" s="282"/>
      <c r="AE670" s="282"/>
      <c r="AF670" s="282"/>
      <c r="AG670" s="282"/>
      <c r="AH670" s="282"/>
      <c r="AI670" s="282"/>
      <c r="AJ670" s="282"/>
      <c r="AK670" s="282"/>
      <c r="AL670" s="282"/>
      <c r="AM670" s="282"/>
      <c r="AN670" s="282"/>
      <c r="AO670" s="282"/>
      <c r="AP670" s="282"/>
      <c r="AQ670" s="282"/>
      <c r="AR670" s="282"/>
      <c r="AS670" s="282"/>
      <c r="AT670" s="282"/>
      <c r="AU670" s="282"/>
      <c r="AV670" s="282"/>
      <c r="AW670" s="282"/>
      <c r="AX670" s="282"/>
      <c r="AY670" s="282"/>
      <c r="AZ670" s="282"/>
      <c r="BA670" s="282"/>
      <c r="BB670" s="282"/>
      <c r="BC670" s="282"/>
      <c r="BD670" s="282"/>
      <c r="BE670" s="282"/>
      <c r="BF670" s="282"/>
      <c r="BG670" s="282"/>
      <c r="BH670" s="282"/>
      <c r="BI670" s="282"/>
      <c r="BJ670" s="282"/>
      <c r="BK670" s="282"/>
      <c r="BL670" s="282"/>
      <c r="BM670" s="282"/>
      <c r="BN670" s="282"/>
      <c r="BO670" s="282"/>
      <c r="BP670" s="282"/>
      <c r="BQ670" s="282"/>
      <c r="BR670" s="282"/>
      <c r="BS670" s="282"/>
      <c r="BT670" s="282"/>
      <c r="BU670" s="282"/>
      <c r="BV670" s="282"/>
      <c r="BW670" s="282"/>
      <c r="BX670" s="282"/>
      <c r="BY670" s="282"/>
      <c r="BZ670" s="282"/>
      <c r="CA670" s="282"/>
      <c r="CB670" s="282"/>
      <c r="CC670" s="282"/>
      <c r="CD670" s="282"/>
      <c r="CE670" s="282"/>
      <c r="CF670" s="282"/>
      <c r="CG670" s="282"/>
      <c r="CH670" s="282"/>
      <c r="CI670" s="282"/>
      <c r="CJ670" s="282"/>
      <c r="CK670" s="282"/>
      <c r="CL670" s="282"/>
      <c r="CM670" s="282"/>
      <c r="CN670" s="282"/>
      <c r="CO670" s="282"/>
      <c r="CP670" s="282"/>
      <c r="CQ670" s="282"/>
      <c r="CR670" s="282"/>
      <c r="CS670" s="282"/>
      <c r="CT670" s="282"/>
      <c r="CU670" s="282"/>
      <c r="CV670" s="282"/>
      <c r="CW670" s="282"/>
      <c r="CX670" s="282"/>
      <c r="CY670" s="282"/>
      <c r="CZ670" s="282"/>
      <c r="DA670" s="282"/>
      <c r="DB670" s="282"/>
      <c r="DC670" s="282"/>
      <c r="DD670" s="282"/>
      <c r="DE670" s="282"/>
      <c r="DF670" s="282"/>
      <c r="DG670" s="282"/>
      <c r="DH670" s="282"/>
      <c r="DI670" s="282"/>
      <c r="DJ670" s="282"/>
      <c r="DK670" s="282"/>
      <c r="DL670" s="282"/>
      <c r="DM670" s="282"/>
      <c r="DN670" s="282"/>
      <c r="DO670" s="282"/>
      <c r="DP670" s="282"/>
      <c r="DQ670" s="282"/>
      <c r="DR670" s="282"/>
      <c r="DS670" s="282"/>
      <c r="DT670" s="282"/>
      <c r="DU670" s="282"/>
      <c r="DV670" s="282"/>
      <c r="DW670" s="282"/>
      <c r="DX670" s="282"/>
      <c r="DY670" s="282"/>
      <c r="DZ670" s="282"/>
      <c r="EA670" s="282"/>
      <c r="EB670" s="282"/>
      <c r="EC670" s="282"/>
      <c r="ED670" s="282"/>
      <c r="EE670" s="282"/>
      <c r="EF670" s="282"/>
      <c r="EG670" s="282"/>
    </row>
    <row r="671" spans="1:10" ht="96" customHeight="1" hidden="1">
      <c r="A671" s="317">
        <v>3010</v>
      </c>
      <c r="B671" s="311" t="s">
        <v>335</v>
      </c>
      <c r="C671" s="312">
        <v>1</v>
      </c>
      <c r="D671" s="312">
        <v>1</v>
      </c>
      <c r="E671" s="312"/>
      <c r="F671" s="320" t="s">
        <v>847</v>
      </c>
      <c r="G671" s="332" t="s">
        <v>848</v>
      </c>
      <c r="H671" s="315">
        <f t="shared" si="14"/>
        <v>0</v>
      </c>
      <c r="I671" s="315">
        <f>SUM(I673:I674)</f>
        <v>0</v>
      </c>
      <c r="J671" s="315">
        <f>SUM(J673:J674)</f>
        <v>0</v>
      </c>
    </row>
    <row r="672" spans="1:10" ht="36" customHeight="1" hidden="1">
      <c r="A672" s="317">
        <v>3011</v>
      </c>
      <c r="B672" s="311"/>
      <c r="C672" s="312"/>
      <c r="D672" s="312"/>
      <c r="E672" s="312"/>
      <c r="F672" s="320" t="s">
        <v>1000</v>
      </c>
      <c r="G672" s="321"/>
      <c r="H672" s="315">
        <f t="shared" si="14"/>
        <v>0</v>
      </c>
      <c r="I672" s="315"/>
      <c r="J672" s="315"/>
    </row>
    <row r="673" spans="1:10" ht="15" customHeight="1" hidden="1">
      <c r="A673" s="317"/>
      <c r="B673" s="311"/>
      <c r="C673" s="312"/>
      <c r="D673" s="312"/>
      <c r="E673" s="312"/>
      <c r="F673" s="320" t="s">
        <v>1006</v>
      </c>
      <c r="G673" s="321"/>
      <c r="H673" s="315">
        <f t="shared" si="14"/>
        <v>0</v>
      </c>
      <c r="I673" s="315"/>
      <c r="J673" s="315"/>
    </row>
    <row r="674" spans="1:10" ht="15" customHeight="1" hidden="1">
      <c r="A674" s="317"/>
      <c r="B674" s="311"/>
      <c r="C674" s="312"/>
      <c r="D674" s="312"/>
      <c r="E674" s="312"/>
      <c r="F674" s="320" t="s">
        <v>1006</v>
      </c>
      <c r="G674" s="321"/>
      <c r="H674" s="315">
        <f t="shared" si="14"/>
        <v>0</v>
      </c>
      <c r="I674" s="315"/>
      <c r="J674" s="315"/>
    </row>
    <row r="675" spans="1:10" ht="120" customHeight="1" hidden="1">
      <c r="A675" s="317"/>
      <c r="B675" s="311" t="s">
        <v>335</v>
      </c>
      <c r="C675" s="312">
        <v>1</v>
      </c>
      <c r="D675" s="312">
        <v>2</v>
      </c>
      <c r="E675" s="312"/>
      <c r="F675" s="320" t="s">
        <v>849</v>
      </c>
      <c r="G675" s="332" t="s">
        <v>850</v>
      </c>
      <c r="H675" s="315">
        <f t="shared" si="14"/>
        <v>0</v>
      </c>
      <c r="I675" s="315">
        <f>SUM(I677:I678)</f>
        <v>0</v>
      </c>
      <c r="J675" s="315">
        <f>SUM(J677:J678)</f>
        <v>0</v>
      </c>
    </row>
    <row r="676" spans="1:10" ht="36" customHeight="1" hidden="1">
      <c r="A676" s="317">
        <v>3012</v>
      </c>
      <c r="B676" s="311"/>
      <c r="C676" s="312"/>
      <c r="D676" s="312"/>
      <c r="E676" s="312"/>
      <c r="F676" s="320" t="s">
        <v>1000</v>
      </c>
      <c r="G676" s="321"/>
      <c r="H676" s="315">
        <f t="shared" si="14"/>
        <v>0</v>
      </c>
      <c r="I676" s="315"/>
      <c r="J676" s="315"/>
    </row>
    <row r="677" spans="1:10" ht="15" customHeight="1" hidden="1">
      <c r="A677" s="317"/>
      <c r="B677" s="311"/>
      <c r="C677" s="312"/>
      <c r="D677" s="312"/>
      <c r="E677" s="312"/>
      <c r="F677" s="320" t="s">
        <v>1006</v>
      </c>
      <c r="G677" s="321"/>
      <c r="H677" s="315">
        <f t="shared" si="14"/>
        <v>0</v>
      </c>
      <c r="I677" s="315"/>
      <c r="J677" s="315"/>
    </row>
    <row r="678" spans="1:10" ht="15" customHeight="1" hidden="1">
      <c r="A678" s="317"/>
      <c r="B678" s="311"/>
      <c r="C678" s="312"/>
      <c r="D678" s="312"/>
      <c r="E678" s="312"/>
      <c r="F678" s="320" t="s">
        <v>1006</v>
      </c>
      <c r="G678" s="321"/>
      <c r="H678" s="315">
        <f t="shared" si="14"/>
        <v>0</v>
      </c>
      <c r="I678" s="315"/>
      <c r="J678" s="315"/>
    </row>
    <row r="679" spans="1:10" ht="84" customHeight="1" hidden="1">
      <c r="A679" s="317"/>
      <c r="B679" s="327" t="s">
        <v>335</v>
      </c>
      <c r="C679" s="313">
        <v>2</v>
      </c>
      <c r="D679" s="313">
        <v>0</v>
      </c>
      <c r="E679" s="313"/>
      <c r="F679" s="318" t="s">
        <v>66</v>
      </c>
      <c r="G679" s="318" t="s">
        <v>852</v>
      </c>
      <c r="H679" s="315">
        <f t="shared" si="14"/>
        <v>0</v>
      </c>
      <c r="I679" s="315">
        <f>SUM(I680)</f>
        <v>0</v>
      </c>
      <c r="J679" s="315">
        <f>SUM(J680)</f>
        <v>0</v>
      </c>
    </row>
    <row r="680" spans="1:10" ht="84" customHeight="1" hidden="1">
      <c r="A680" s="317">
        <v>3020</v>
      </c>
      <c r="B680" s="311" t="s">
        <v>335</v>
      </c>
      <c r="C680" s="312">
        <v>2</v>
      </c>
      <c r="D680" s="312">
        <v>1</v>
      </c>
      <c r="E680" s="312"/>
      <c r="F680" s="320" t="s">
        <v>851</v>
      </c>
      <c r="G680" s="332" t="s">
        <v>853</v>
      </c>
      <c r="H680" s="315">
        <f t="shared" si="14"/>
        <v>0</v>
      </c>
      <c r="I680" s="315">
        <f>SUM(I682:I683)</f>
        <v>0</v>
      </c>
      <c r="J680" s="315">
        <f>SUM(J682:J683)</f>
        <v>0</v>
      </c>
    </row>
    <row r="681" spans="1:10" ht="36" customHeight="1" hidden="1">
      <c r="A681" s="317">
        <v>3021</v>
      </c>
      <c r="B681" s="311"/>
      <c r="C681" s="312"/>
      <c r="D681" s="312"/>
      <c r="E681" s="312"/>
      <c r="F681" s="320" t="s">
        <v>1000</v>
      </c>
      <c r="G681" s="321"/>
      <c r="H681" s="315">
        <f t="shared" si="14"/>
        <v>0</v>
      </c>
      <c r="I681" s="315"/>
      <c r="J681" s="315"/>
    </row>
    <row r="682" spans="1:10" ht="15" customHeight="1" hidden="1">
      <c r="A682" s="317"/>
      <c r="B682" s="311"/>
      <c r="C682" s="312"/>
      <c r="D682" s="312"/>
      <c r="E682" s="312"/>
      <c r="F682" s="320" t="s">
        <v>1006</v>
      </c>
      <c r="G682" s="321"/>
      <c r="H682" s="315">
        <f t="shared" si="14"/>
        <v>0</v>
      </c>
      <c r="I682" s="315"/>
      <c r="J682" s="315"/>
    </row>
    <row r="683" spans="1:10" ht="15" customHeight="1" hidden="1">
      <c r="A683" s="317"/>
      <c r="B683" s="311"/>
      <c r="C683" s="312"/>
      <c r="D683" s="312"/>
      <c r="E683" s="312"/>
      <c r="F683" s="320" t="s">
        <v>1006</v>
      </c>
      <c r="G683" s="321"/>
      <c r="H683" s="315">
        <f t="shared" si="14"/>
        <v>0</v>
      </c>
      <c r="I683" s="315"/>
      <c r="J683" s="315"/>
    </row>
    <row r="684" spans="1:10" ht="108" customHeight="1" hidden="1">
      <c r="A684" s="317"/>
      <c r="B684" s="327" t="s">
        <v>335</v>
      </c>
      <c r="C684" s="313">
        <v>3</v>
      </c>
      <c r="D684" s="313">
        <v>0</v>
      </c>
      <c r="E684" s="313"/>
      <c r="F684" s="318" t="s">
        <v>67</v>
      </c>
      <c r="G684" s="318" t="s">
        <v>855</v>
      </c>
      <c r="H684" s="315">
        <f t="shared" si="14"/>
        <v>0</v>
      </c>
      <c r="I684" s="315">
        <f>SUM(I685)</f>
        <v>0</v>
      </c>
      <c r="J684" s="315">
        <f>SUM(J685)</f>
        <v>0</v>
      </c>
    </row>
    <row r="685" spans="1:137" ht="15" customHeight="1" hidden="1">
      <c r="A685" s="317">
        <v>3030</v>
      </c>
      <c r="B685" s="311" t="s">
        <v>335</v>
      </c>
      <c r="C685" s="312">
        <v>3</v>
      </c>
      <c r="D685" s="312">
        <v>1</v>
      </c>
      <c r="E685" s="312"/>
      <c r="F685" s="320" t="s">
        <v>854</v>
      </c>
      <c r="G685" s="318"/>
      <c r="H685" s="315">
        <f t="shared" si="14"/>
        <v>0</v>
      </c>
      <c r="I685" s="373"/>
      <c r="J685" s="373"/>
      <c r="K685" s="319"/>
      <c r="L685" s="319"/>
      <c r="M685" s="319"/>
      <c r="N685" s="319"/>
      <c r="O685" s="319"/>
      <c r="P685" s="319"/>
      <c r="Q685" s="319"/>
      <c r="R685" s="319"/>
      <c r="S685" s="319"/>
      <c r="T685" s="319"/>
      <c r="U685" s="319"/>
      <c r="V685" s="319"/>
      <c r="W685" s="319"/>
      <c r="X685" s="319"/>
      <c r="Y685" s="319"/>
      <c r="Z685" s="319"/>
      <c r="AA685" s="319"/>
      <c r="AB685" s="319"/>
      <c r="AC685" s="319"/>
      <c r="AD685" s="319"/>
      <c r="AE685" s="319"/>
      <c r="AF685" s="319"/>
      <c r="AG685" s="319"/>
      <c r="AH685" s="319"/>
      <c r="AI685" s="319"/>
      <c r="AJ685" s="319"/>
      <c r="AK685" s="319"/>
      <c r="AL685" s="319"/>
      <c r="AM685" s="319"/>
      <c r="AN685" s="319"/>
      <c r="AO685" s="319"/>
      <c r="AP685" s="319"/>
      <c r="AQ685" s="319"/>
      <c r="AR685" s="319"/>
      <c r="AS685" s="319"/>
      <c r="AT685" s="319"/>
      <c r="AU685" s="319"/>
      <c r="AV685" s="319"/>
      <c r="AW685" s="319"/>
      <c r="AX685" s="319"/>
      <c r="AY685" s="319"/>
      <c r="AZ685" s="319"/>
      <c r="BA685" s="319"/>
      <c r="BB685" s="319"/>
      <c r="BC685" s="319"/>
      <c r="BD685" s="319"/>
      <c r="BE685" s="319"/>
      <c r="BF685" s="319"/>
      <c r="BG685" s="319"/>
      <c r="BH685" s="319"/>
      <c r="BI685" s="319"/>
      <c r="BJ685" s="319"/>
      <c r="BK685" s="319"/>
      <c r="BL685" s="319"/>
      <c r="BM685" s="319"/>
      <c r="BN685" s="319"/>
      <c r="BO685" s="319"/>
      <c r="BP685" s="319"/>
      <c r="BQ685" s="319"/>
      <c r="BR685" s="319"/>
      <c r="BS685" s="319"/>
      <c r="BT685" s="319"/>
      <c r="BU685" s="319"/>
      <c r="BV685" s="319"/>
      <c r="BW685" s="319"/>
      <c r="BX685" s="319"/>
      <c r="BY685" s="319"/>
      <c r="BZ685" s="319"/>
      <c r="CA685" s="319"/>
      <c r="CB685" s="319"/>
      <c r="CC685" s="319"/>
      <c r="CD685" s="319"/>
      <c r="CE685" s="319"/>
      <c r="CF685" s="319"/>
      <c r="CG685" s="319"/>
      <c r="CH685" s="319"/>
      <c r="CI685" s="319"/>
      <c r="CJ685" s="319"/>
      <c r="CK685" s="319"/>
      <c r="CL685" s="319"/>
      <c r="CM685" s="319"/>
      <c r="CN685" s="319"/>
      <c r="CO685" s="319"/>
      <c r="CP685" s="319"/>
      <c r="CQ685" s="319"/>
      <c r="CR685" s="319"/>
      <c r="CS685" s="319"/>
      <c r="CT685" s="319"/>
      <c r="CU685" s="319"/>
      <c r="CV685" s="319"/>
      <c r="CW685" s="319"/>
      <c r="CX685" s="319"/>
      <c r="CY685" s="319"/>
      <c r="CZ685" s="319"/>
      <c r="DA685" s="319"/>
      <c r="DB685" s="319"/>
      <c r="DC685" s="319"/>
      <c r="DD685" s="319"/>
      <c r="DE685" s="319"/>
      <c r="DF685" s="319"/>
      <c r="DG685" s="319"/>
      <c r="DH685" s="319"/>
      <c r="DI685" s="319"/>
      <c r="DJ685" s="319"/>
      <c r="DK685" s="319"/>
      <c r="DL685" s="319"/>
      <c r="DM685" s="319"/>
      <c r="DN685" s="319"/>
      <c r="DO685" s="319"/>
      <c r="DP685" s="319"/>
      <c r="DQ685" s="319"/>
      <c r="DR685" s="319"/>
      <c r="DS685" s="319"/>
      <c r="DT685" s="319"/>
      <c r="DU685" s="319"/>
      <c r="DV685" s="319"/>
      <c r="DW685" s="319"/>
      <c r="DX685" s="319"/>
      <c r="DY685" s="319"/>
      <c r="DZ685" s="319"/>
      <c r="EA685" s="319"/>
      <c r="EB685" s="319"/>
      <c r="EC685" s="319"/>
      <c r="ED685" s="319"/>
      <c r="EE685" s="319"/>
      <c r="EF685" s="319"/>
      <c r="EG685" s="319"/>
    </row>
    <row r="686" spans="1:137" s="319" customFormat="1" ht="12.75" customHeight="1" hidden="1">
      <c r="A686" s="317">
        <v>3031</v>
      </c>
      <c r="B686" s="327" t="s">
        <v>335</v>
      </c>
      <c r="C686" s="313">
        <v>4</v>
      </c>
      <c r="D686" s="313">
        <v>0</v>
      </c>
      <c r="E686" s="313"/>
      <c r="F686" s="318" t="s">
        <v>68</v>
      </c>
      <c r="G686" s="318" t="s">
        <v>857</v>
      </c>
      <c r="H686" s="315">
        <f t="shared" si="14"/>
        <v>0</v>
      </c>
      <c r="I686" s="315">
        <f>SUM(I687)</f>
        <v>0</v>
      </c>
      <c r="J686" s="315">
        <f>SUM(J687)</f>
        <v>0</v>
      </c>
      <c r="K686" s="282"/>
      <c r="L686" s="282"/>
      <c r="M686" s="282"/>
      <c r="N686" s="282"/>
      <c r="O686" s="282"/>
      <c r="P686" s="282"/>
      <c r="Q686" s="282"/>
      <c r="R686" s="282"/>
      <c r="S686" s="282"/>
      <c r="T686" s="282"/>
      <c r="U686" s="282"/>
      <c r="V686" s="282"/>
      <c r="W686" s="282"/>
      <c r="X686" s="282"/>
      <c r="Y686" s="282"/>
      <c r="Z686" s="282"/>
      <c r="AA686" s="282"/>
      <c r="AB686" s="282"/>
      <c r="AC686" s="282"/>
      <c r="AD686" s="282"/>
      <c r="AE686" s="282"/>
      <c r="AF686" s="282"/>
      <c r="AG686" s="282"/>
      <c r="AH686" s="282"/>
      <c r="AI686" s="282"/>
      <c r="AJ686" s="282"/>
      <c r="AK686" s="282"/>
      <c r="AL686" s="282"/>
      <c r="AM686" s="282"/>
      <c r="AN686" s="282"/>
      <c r="AO686" s="282"/>
      <c r="AP686" s="282"/>
      <c r="AQ686" s="282"/>
      <c r="AR686" s="282"/>
      <c r="AS686" s="282"/>
      <c r="AT686" s="282"/>
      <c r="AU686" s="282"/>
      <c r="AV686" s="282"/>
      <c r="AW686" s="282"/>
      <c r="AX686" s="282"/>
      <c r="AY686" s="282"/>
      <c r="AZ686" s="282"/>
      <c r="BA686" s="282"/>
      <c r="BB686" s="282"/>
      <c r="BC686" s="282"/>
      <c r="BD686" s="282"/>
      <c r="BE686" s="282"/>
      <c r="BF686" s="282"/>
      <c r="BG686" s="282"/>
      <c r="BH686" s="282"/>
      <c r="BI686" s="282"/>
      <c r="BJ686" s="282"/>
      <c r="BK686" s="282"/>
      <c r="BL686" s="282"/>
      <c r="BM686" s="282"/>
      <c r="BN686" s="282"/>
      <c r="BO686" s="282"/>
      <c r="BP686" s="282"/>
      <c r="BQ686" s="282"/>
      <c r="BR686" s="282"/>
      <c r="BS686" s="282"/>
      <c r="BT686" s="282"/>
      <c r="BU686" s="282"/>
      <c r="BV686" s="282"/>
      <c r="BW686" s="282"/>
      <c r="BX686" s="282"/>
      <c r="BY686" s="282"/>
      <c r="BZ686" s="282"/>
      <c r="CA686" s="282"/>
      <c r="CB686" s="282"/>
      <c r="CC686" s="282"/>
      <c r="CD686" s="282"/>
      <c r="CE686" s="282"/>
      <c r="CF686" s="282"/>
      <c r="CG686" s="282"/>
      <c r="CH686" s="282"/>
      <c r="CI686" s="282"/>
      <c r="CJ686" s="282"/>
      <c r="CK686" s="282"/>
      <c r="CL686" s="282"/>
      <c r="CM686" s="282"/>
      <c r="CN686" s="282"/>
      <c r="CO686" s="282"/>
      <c r="CP686" s="282"/>
      <c r="CQ686" s="282"/>
      <c r="CR686" s="282"/>
      <c r="CS686" s="282"/>
      <c r="CT686" s="282"/>
      <c r="CU686" s="282"/>
      <c r="CV686" s="282"/>
      <c r="CW686" s="282"/>
      <c r="CX686" s="282"/>
      <c r="CY686" s="282"/>
      <c r="CZ686" s="282"/>
      <c r="DA686" s="282"/>
      <c r="DB686" s="282"/>
      <c r="DC686" s="282"/>
      <c r="DD686" s="282"/>
      <c r="DE686" s="282"/>
      <c r="DF686" s="282"/>
      <c r="DG686" s="282"/>
      <c r="DH686" s="282"/>
      <c r="DI686" s="282"/>
      <c r="DJ686" s="282"/>
      <c r="DK686" s="282"/>
      <c r="DL686" s="282"/>
      <c r="DM686" s="282"/>
      <c r="DN686" s="282"/>
      <c r="DO686" s="282"/>
      <c r="DP686" s="282"/>
      <c r="DQ686" s="282"/>
      <c r="DR686" s="282"/>
      <c r="DS686" s="282"/>
      <c r="DT686" s="282"/>
      <c r="DU686" s="282"/>
      <c r="DV686" s="282"/>
      <c r="DW686" s="282"/>
      <c r="DX686" s="282"/>
      <c r="DY686" s="282"/>
      <c r="DZ686" s="282"/>
      <c r="EA686" s="282"/>
      <c r="EB686" s="282"/>
      <c r="EC686" s="282"/>
      <c r="ED686" s="282"/>
      <c r="EE686" s="282"/>
      <c r="EF686" s="282"/>
      <c r="EG686" s="282"/>
    </row>
    <row r="687" spans="1:10" ht="228" customHeight="1" hidden="1">
      <c r="A687" s="317">
        <v>3040</v>
      </c>
      <c r="B687" s="311" t="s">
        <v>335</v>
      </c>
      <c r="C687" s="312">
        <v>4</v>
      </c>
      <c r="D687" s="312">
        <v>1</v>
      </c>
      <c r="E687" s="312"/>
      <c r="F687" s="320" t="s">
        <v>856</v>
      </c>
      <c r="G687" s="332" t="s">
        <v>858</v>
      </c>
      <c r="H687" s="315">
        <f t="shared" si="14"/>
        <v>0</v>
      </c>
      <c r="I687" s="315">
        <f>SUM(I689:I690)</f>
        <v>0</v>
      </c>
      <c r="J687" s="315">
        <f>SUM(J689:J690)</f>
        <v>0</v>
      </c>
    </row>
    <row r="688" spans="1:10" ht="36" customHeight="1" hidden="1">
      <c r="A688" s="317">
        <v>3041</v>
      </c>
      <c r="B688" s="311"/>
      <c r="C688" s="312"/>
      <c r="D688" s="312"/>
      <c r="E688" s="312"/>
      <c r="F688" s="320" t="s">
        <v>1000</v>
      </c>
      <c r="G688" s="321"/>
      <c r="H688" s="315">
        <f t="shared" si="14"/>
        <v>0</v>
      </c>
      <c r="I688" s="315"/>
      <c r="J688" s="315"/>
    </row>
    <row r="689" spans="1:10" ht="15" customHeight="1" hidden="1">
      <c r="A689" s="317"/>
      <c r="B689" s="311"/>
      <c r="C689" s="312"/>
      <c r="D689" s="312"/>
      <c r="E689" s="312"/>
      <c r="F689" s="320" t="s">
        <v>1006</v>
      </c>
      <c r="G689" s="321"/>
      <c r="H689" s="315">
        <f t="shared" si="14"/>
        <v>0</v>
      </c>
      <c r="I689" s="315"/>
      <c r="J689" s="315"/>
    </row>
    <row r="690" spans="1:10" ht="15" customHeight="1" hidden="1">
      <c r="A690" s="317"/>
      <c r="B690" s="311"/>
      <c r="C690" s="312"/>
      <c r="D690" s="312"/>
      <c r="E690" s="312"/>
      <c r="F690" s="320" t="s">
        <v>1006</v>
      </c>
      <c r="G690" s="321"/>
      <c r="H690" s="315">
        <f t="shared" si="14"/>
        <v>0</v>
      </c>
      <c r="I690" s="315"/>
      <c r="J690" s="315"/>
    </row>
    <row r="691" spans="1:10" ht="144" customHeight="1" hidden="1">
      <c r="A691" s="317"/>
      <c r="B691" s="327" t="s">
        <v>335</v>
      </c>
      <c r="C691" s="313">
        <v>5</v>
      </c>
      <c r="D691" s="313">
        <v>0</v>
      </c>
      <c r="E691" s="313"/>
      <c r="F691" s="318" t="s">
        <v>69</v>
      </c>
      <c r="G691" s="318" t="s">
        <v>860</v>
      </c>
      <c r="H691" s="315">
        <f t="shared" si="14"/>
        <v>0</v>
      </c>
      <c r="I691" s="315">
        <f>SUM(I692)</f>
        <v>0</v>
      </c>
      <c r="J691" s="315">
        <f>SUM(J692)</f>
        <v>0</v>
      </c>
    </row>
    <row r="692" spans="1:10" ht="144" customHeight="1" hidden="1">
      <c r="A692" s="317">
        <v>3050</v>
      </c>
      <c r="B692" s="311" t="s">
        <v>335</v>
      </c>
      <c r="C692" s="312">
        <v>5</v>
      </c>
      <c r="D692" s="312">
        <v>1</v>
      </c>
      <c r="E692" s="312"/>
      <c r="F692" s="320" t="s">
        <v>859</v>
      </c>
      <c r="G692" s="332" t="s">
        <v>860</v>
      </c>
      <c r="H692" s="315">
        <f t="shared" si="14"/>
        <v>0</v>
      </c>
      <c r="I692" s="315">
        <f>SUM(I694:I695)</f>
        <v>0</v>
      </c>
      <c r="J692" s="315">
        <f>SUM(J694:J695)</f>
        <v>0</v>
      </c>
    </row>
    <row r="693" spans="1:10" ht="36" customHeight="1" hidden="1">
      <c r="A693" s="317">
        <v>3051</v>
      </c>
      <c r="B693" s="311"/>
      <c r="C693" s="312"/>
      <c r="D693" s="312"/>
      <c r="E693" s="312"/>
      <c r="F693" s="320" t="s">
        <v>1000</v>
      </c>
      <c r="G693" s="321"/>
      <c r="H693" s="315">
        <f t="shared" si="14"/>
        <v>0</v>
      </c>
      <c r="I693" s="315"/>
      <c r="J693" s="315"/>
    </row>
    <row r="694" spans="1:10" ht="15" customHeight="1" hidden="1">
      <c r="A694" s="317"/>
      <c r="B694" s="311"/>
      <c r="C694" s="312"/>
      <c r="D694" s="312"/>
      <c r="E694" s="312"/>
      <c r="F694" s="320" t="s">
        <v>1006</v>
      </c>
      <c r="G694" s="321"/>
      <c r="H694" s="315">
        <f t="shared" si="14"/>
        <v>0</v>
      </c>
      <c r="I694" s="315"/>
      <c r="J694" s="315"/>
    </row>
    <row r="695" spans="1:10" ht="15" customHeight="1" hidden="1">
      <c r="A695" s="317"/>
      <c r="B695" s="311"/>
      <c r="C695" s="312"/>
      <c r="D695" s="312"/>
      <c r="E695" s="312"/>
      <c r="F695" s="320" t="s">
        <v>1006</v>
      </c>
      <c r="G695" s="321"/>
      <c r="H695" s="315">
        <f t="shared" si="14"/>
        <v>0</v>
      </c>
      <c r="I695" s="315"/>
      <c r="J695" s="315"/>
    </row>
    <row r="696" spans="1:10" ht="84" customHeight="1" hidden="1">
      <c r="A696" s="317"/>
      <c r="B696" s="327" t="s">
        <v>335</v>
      </c>
      <c r="C696" s="313">
        <v>6</v>
      </c>
      <c r="D696" s="313">
        <v>0</v>
      </c>
      <c r="E696" s="313"/>
      <c r="F696" s="318" t="s">
        <v>70</v>
      </c>
      <c r="G696" s="318" t="s">
        <v>862</v>
      </c>
      <c r="H696" s="315">
        <f t="shared" si="14"/>
        <v>0</v>
      </c>
      <c r="I696" s="315">
        <f>SUM(I697)</f>
        <v>0</v>
      </c>
      <c r="J696" s="315">
        <f>SUM(J697)</f>
        <v>0</v>
      </c>
    </row>
    <row r="697" spans="1:10" ht="84" customHeight="1" hidden="1">
      <c r="A697" s="317">
        <v>3060</v>
      </c>
      <c r="B697" s="311" t="s">
        <v>335</v>
      </c>
      <c r="C697" s="312">
        <v>6</v>
      </c>
      <c r="D697" s="312">
        <v>1</v>
      </c>
      <c r="E697" s="312"/>
      <c r="F697" s="320" t="s">
        <v>861</v>
      </c>
      <c r="G697" s="332" t="s">
        <v>862</v>
      </c>
      <c r="H697" s="315">
        <f t="shared" si="14"/>
        <v>0</v>
      </c>
      <c r="I697" s="315">
        <f>SUM(I699:I700)</f>
        <v>0</v>
      </c>
      <c r="J697" s="315">
        <f>SUM(J699:J700)</f>
        <v>0</v>
      </c>
    </row>
    <row r="698" spans="1:10" ht="36" customHeight="1" hidden="1">
      <c r="A698" s="317">
        <v>3061</v>
      </c>
      <c r="B698" s="311"/>
      <c r="C698" s="312"/>
      <c r="D698" s="312"/>
      <c r="E698" s="312"/>
      <c r="F698" s="320" t="s">
        <v>1000</v>
      </c>
      <c r="G698" s="321"/>
      <c r="H698" s="315">
        <f t="shared" si="14"/>
        <v>0</v>
      </c>
      <c r="I698" s="315"/>
      <c r="J698" s="315"/>
    </row>
    <row r="699" spans="1:10" ht="15" customHeight="1" hidden="1">
      <c r="A699" s="317"/>
      <c r="B699" s="311"/>
      <c r="C699" s="312"/>
      <c r="D699" s="312"/>
      <c r="E699" s="312"/>
      <c r="F699" s="320" t="s">
        <v>1006</v>
      </c>
      <c r="G699" s="321"/>
      <c r="H699" s="315">
        <f t="shared" si="14"/>
        <v>0</v>
      </c>
      <c r="I699" s="315"/>
      <c r="J699" s="315"/>
    </row>
    <row r="700" spans="1:10" ht="15" customHeight="1" hidden="1">
      <c r="A700" s="317"/>
      <c r="B700" s="311"/>
      <c r="C700" s="312"/>
      <c r="D700" s="312"/>
      <c r="E700" s="312"/>
      <c r="F700" s="320" t="s">
        <v>1006</v>
      </c>
      <c r="G700" s="321"/>
      <c r="H700" s="315">
        <f t="shared" si="14"/>
        <v>0</v>
      </c>
      <c r="I700" s="315"/>
      <c r="J700" s="315"/>
    </row>
    <row r="701" spans="1:10" ht="2.25" customHeight="1" hidden="1">
      <c r="A701" s="317"/>
      <c r="B701" s="327" t="s">
        <v>335</v>
      </c>
      <c r="C701" s="313">
        <v>7</v>
      </c>
      <c r="D701" s="313">
        <v>0</v>
      </c>
      <c r="E701" s="313"/>
      <c r="F701" s="318" t="s">
        <v>71</v>
      </c>
      <c r="G701" s="318" t="s">
        <v>864</v>
      </c>
      <c r="H701" s="315">
        <f t="shared" si="14"/>
        <v>57500</v>
      </c>
      <c r="I701" s="315">
        <f>SUM(I702)</f>
        <v>57500</v>
      </c>
      <c r="J701" s="315">
        <f>SUM(J702)</f>
        <v>0</v>
      </c>
    </row>
    <row r="702" spans="1:10" ht="54" customHeight="1">
      <c r="A702" s="317">
        <v>3070</v>
      </c>
      <c r="B702" s="311" t="s">
        <v>335</v>
      </c>
      <c r="C702" s="312">
        <v>7</v>
      </c>
      <c r="D702" s="312">
        <v>1</v>
      </c>
      <c r="E702" s="312"/>
      <c r="F702" s="320" t="s">
        <v>863</v>
      </c>
      <c r="G702" s="332" t="s">
        <v>866</v>
      </c>
      <c r="H702" s="315">
        <f t="shared" si="14"/>
        <v>57500</v>
      </c>
      <c r="I702" s="315">
        <f>I704+I705+I706</f>
        <v>57500</v>
      </c>
      <c r="J702" s="315">
        <v>0</v>
      </c>
    </row>
    <row r="703" spans="1:10" ht="60" customHeight="1">
      <c r="A703" s="317">
        <v>3071</v>
      </c>
      <c r="B703" s="311"/>
      <c r="C703" s="312"/>
      <c r="D703" s="312"/>
      <c r="E703" s="312"/>
      <c r="F703" s="320" t="s">
        <v>1000</v>
      </c>
      <c r="G703" s="321"/>
      <c r="H703" s="315">
        <f t="shared" si="14"/>
        <v>0</v>
      </c>
      <c r="I703" s="315">
        <v>0</v>
      </c>
      <c r="J703" s="315">
        <v>0</v>
      </c>
    </row>
    <row r="704" spans="1:10" ht="60" customHeight="1">
      <c r="A704" s="317"/>
      <c r="B704" s="311"/>
      <c r="C704" s="312"/>
      <c r="D704" s="312"/>
      <c r="E704" s="312">
        <v>4269</v>
      </c>
      <c r="F704" s="322" t="s">
        <v>1004</v>
      </c>
      <c r="G704" s="321"/>
      <c r="H704" s="315">
        <f>I704</f>
        <v>1500</v>
      </c>
      <c r="I704" s="315">
        <v>1500</v>
      </c>
      <c r="J704" s="315"/>
    </row>
    <row r="705" spans="1:10" ht="38.25" customHeight="1">
      <c r="A705" s="317"/>
      <c r="B705" s="311"/>
      <c r="C705" s="312"/>
      <c r="D705" s="312"/>
      <c r="E705" s="310">
        <v>4726</v>
      </c>
      <c r="F705" s="351" t="s">
        <v>377</v>
      </c>
      <c r="G705" s="321"/>
      <c r="H705" s="315">
        <v>8500</v>
      </c>
      <c r="I705" s="315">
        <v>8000</v>
      </c>
      <c r="J705" s="315">
        <v>0</v>
      </c>
    </row>
    <row r="706" spans="1:10" ht="25.5" customHeight="1">
      <c r="A706" s="317"/>
      <c r="B706" s="311"/>
      <c r="C706" s="312"/>
      <c r="D706" s="312"/>
      <c r="E706" s="310">
        <v>4729</v>
      </c>
      <c r="F706" s="351" t="s">
        <v>380</v>
      </c>
      <c r="G706" s="321"/>
      <c r="H706" s="315">
        <v>20100</v>
      </c>
      <c r="I706" s="315">
        <v>48000</v>
      </c>
      <c r="J706" s="315">
        <v>0</v>
      </c>
    </row>
    <row r="707" spans="1:10" ht="36" hidden="1">
      <c r="A707" s="317"/>
      <c r="B707" s="311"/>
      <c r="C707" s="312"/>
      <c r="D707" s="312"/>
      <c r="E707" s="324">
        <v>4216</v>
      </c>
      <c r="F707" s="360" t="s">
        <v>119</v>
      </c>
      <c r="G707" s="321"/>
      <c r="H707" s="315">
        <f t="shared" si="14"/>
        <v>0</v>
      </c>
      <c r="I707" s="315"/>
      <c r="J707" s="315">
        <v>0</v>
      </c>
    </row>
    <row r="708" spans="1:10" ht="252" customHeight="1" hidden="1">
      <c r="A708" s="317"/>
      <c r="B708" s="327" t="s">
        <v>335</v>
      </c>
      <c r="C708" s="313">
        <v>8</v>
      </c>
      <c r="D708" s="313">
        <v>0</v>
      </c>
      <c r="E708" s="313"/>
      <c r="F708" s="349" t="s">
        <v>73</v>
      </c>
      <c r="G708" s="318" t="s">
        <v>867</v>
      </c>
      <c r="H708" s="315">
        <f>SUM(I708:J708)</f>
        <v>0</v>
      </c>
      <c r="I708" s="315">
        <f>SUM(I709)</f>
        <v>0</v>
      </c>
      <c r="J708" s="315">
        <f>SUM(J709)</f>
        <v>0</v>
      </c>
    </row>
    <row r="709" spans="1:10" ht="252" customHeight="1" hidden="1">
      <c r="A709" s="317">
        <v>3080</v>
      </c>
      <c r="B709" s="311" t="s">
        <v>335</v>
      </c>
      <c r="C709" s="312">
        <v>8</v>
      </c>
      <c r="D709" s="312">
        <v>1</v>
      </c>
      <c r="E709" s="312"/>
      <c r="F709" s="320" t="s">
        <v>73</v>
      </c>
      <c r="G709" s="332" t="s">
        <v>868</v>
      </c>
      <c r="H709" s="315">
        <f>SUM(I709:J709)</f>
        <v>0</v>
      </c>
      <c r="I709" s="315">
        <f>SUM(I710)</f>
        <v>0</v>
      </c>
      <c r="J709" s="315">
        <f>SUM(J710)</f>
        <v>0</v>
      </c>
    </row>
    <row r="710" spans="1:10" ht="26.25" customHeight="1" hidden="1">
      <c r="A710" s="317">
        <v>3081</v>
      </c>
      <c r="B710" s="327" t="s">
        <v>335</v>
      </c>
      <c r="C710" s="374">
        <v>9</v>
      </c>
      <c r="D710" s="313">
        <v>0</v>
      </c>
      <c r="E710" s="313"/>
      <c r="F710" s="349" t="s">
        <v>74</v>
      </c>
      <c r="G710" s="318" t="s">
        <v>870</v>
      </c>
      <c r="H710" s="315">
        <f>SUM(I710:J710)</f>
        <v>0</v>
      </c>
      <c r="I710" s="315">
        <f>SUM(I711+I713)</f>
        <v>0</v>
      </c>
      <c r="J710" s="315">
        <f>SUM(J711+J713)</f>
        <v>0</v>
      </c>
    </row>
    <row r="711" spans="1:10" ht="24" customHeight="1" hidden="1">
      <c r="A711" s="317">
        <v>3090</v>
      </c>
      <c r="B711" s="311" t="s">
        <v>335</v>
      </c>
      <c r="C711" s="310">
        <v>9</v>
      </c>
      <c r="D711" s="312">
        <v>1</v>
      </c>
      <c r="E711" s="312"/>
      <c r="F711" s="320" t="s">
        <v>869</v>
      </c>
      <c r="G711" s="332" t="s">
        <v>871</v>
      </c>
      <c r="H711" s="315">
        <f>SUM(I711:J711)</f>
        <v>0</v>
      </c>
      <c r="I711" s="315">
        <v>0</v>
      </c>
      <c r="J711" s="315">
        <f>SUM(J214:J215)</f>
        <v>0</v>
      </c>
    </row>
    <row r="712" spans="1:10" ht="23.25" customHeight="1" hidden="1">
      <c r="A712" s="317">
        <v>3091</v>
      </c>
      <c r="B712" s="311"/>
      <c r="C712" s="312"/>
      <c r="D712" s="312"/>
      <c r="E712" s="312"/>
      <c r="F712" s="320" t="s">
        <v>1000</v>
      </c>
      <c r="G712" s="321"/>
      <c r="H712" s="315">
        <f>SUM(I712:J712)</f>
        <v>0</v>
      </c>
      <c r="I712" s="315"/>
      <c r="J712" s="315"/>
    </row>
    <row r="713" spans="1:10" ht="36" customHeight="1" hidden="1">
      <c r="A713" s="317"/>
      <c r="B713" s="311" t="s">
        <v>335</v>
      </c>
      <c r="C713" s="310">
        <v>9</v>
      </c>
      <c r="D713" s="312">
        <v>2</v>
      </c>
      <c r="E713" s="312"/>
      <c r="F713" s="320" t="s">
        <v>354</v>
      </c>
      <c r="G713" s="332"/>
      <c r="H713" s="315">
        <f>SUM(I713:J713)</f>
        <v>0</v>
      </c>
      <c r="I713" s="315">
        <f>SUM(I715:I716)</f>
        <v>0</v>
      </c>
      <c r="J713" s="315">
        <f>SUM(J715:J716)</f>
        <v>0</v>
      </c>
    </row>
    <row r="714" spans="1:10" ht="38.25" customHeight="1" hidden="1">
      <c r="A714" s="317">
        <v>3092</v>
      </c>
      <c r="B714" s="311"/>
      <c r="C714" s="312"/>
      <c r="D714" s="312"/>
      <c r="E714" s="312"/>
      <c r="F714" s="320" t="s">
        <v>1000</v>
      </c>
      <c r="G714" s="321"/>
      <c r="H714" s="315">
        <f>SUM(I714:J714)</f>
        <v>0</v>
      </c>
      <c r="I714" s="315"/>
      <c r="J714" s="315"/>
    </row>
    <row r="715" spans="1:10" ht="15" customHeight="1" hidden="1">
      <c r="A715" s="317"/>
      <c r="B715" s="311"/>
      <c r="C715" s="312"/>
      <c r="D715" s="312"/>
      <c r="E715" s="312"/>
      <c r="F715" s="320" t="s">
        <v>1006</v>
      </c>
      <c r="G715" s="321"/>
      <c r="H715" s="315">
        <f>SUM(I715:J715)</f>
        <v>0</v>
      </c>
      <c r="I715" s="315"/>
      <c r="J715" s="315"/>
    </row>
    <row r="716" spans="1:10" ht="0.75" customHeight="1" hidden="1">
      <c r="A716" s="317"/>
      <c r="B716" s="311"/>
      <c r="C716" s="312"/>
      <c r="D716" s="312"/>
      <c r="E716" s="312"/>
      <c r="F716" s="320" t="s">
        <v>1006</v>
      </c>
      <c r="G716" s="321"/>
      <c r="H716" s="315">
        <f>SUM(I716:J716)</f>
        <v>0</v>
      </c>
      <c r="I716" s="315"/>
      <c r="J716" s="315"/>
    </row>
    <row r="717" spans="1:137" ht="40.5" customHeight="1">
      <c r="A717" s="317"/>
      <c r="B717" s="311" t="s">
        <v>336</v>
      </c>
      <c r="C717" s="311">
        <v>0</v>
      </c>
      <c r="D717" s="311">
        <v>0</v>
      </c>
      <c r="E717" s="327"/>
      <c r="F717" s="375" t="s">
        <v>1046</v>
      </c>
      <c r="G717" s="298"/>
      <c r="H717" s="308">
        <v>194415.8</v>
      </c>
      <c r="I717" s="315">
        <f>I718</f>
        <v>50000</v>
      </c>
      <c r="J717" s="315">
        <v>0</v>
      </c>
      <c r="K717" s="316"/>
      <c r="L717" s="316"/>
      <c r="M717" s="316"/>
      <c r="N717" s="316"/>
      <c r="O717" s="316"/>
      <c r="P717" s="316"/>
      <c r="Q717" s="316"/>
      <c r="R717" s="316"/>
      <c r="S717" s="316"/>
      <c r="T717" s="316"/>
      <c r="U717" s="316"/>
      <c r="V717" s="316"/>
      <c r="W717" s="316"/>
      <c r="X717" s="316"/>
      <c r="Y717" s="316"/>
      <c r="Z717" s="316"/>
      <c r="AA717" s="316"/>
      <c r="AB717" s="316"/>
      <c r="AC717" s="316"/>
      <c r="AD717" s="316"/>
      <c r="AE717" s="316"/>
      <c r="AF717" s="316"/>
      <c r="AG717" s="316"/>
      <c r="AH717" s="316"/>
      <c r="AI717" s="316"/>
      <c r="AJ717" s="316"/>
      <c r="AK717" s="316"/>
      <c r="AL717" s="316"/>
      <c r="AM717" s="316"/>
      <c r="AN717" s="316"/>
      <c r="AO717" s="316"/>
      <c r="AP717" s="316"/>
      <c r="AQ717" s="316"/>
      <c r="AR717" s="316"/>
      <c r="AS717" s="316"/>
      <c r="AT717" s="316"/>
      <c r="AU717" s="316"/>
      <c r="AV717" s="316"/>
      <c r="AW717" s="316"/>
      <c r="AX717" s="316"/>
      <c r="AY717" s="316"/>
      <c r="AZ717" s="316"/>
      <c r="BA717" s="316"/>
      <c r="BB717" s="316"/>
      <c r="BC717" s="316"/>
      <c r="BD717" s="316"/>
      <c r="BE717" s="316"/>
      <c r="BF717" s="316"/>
      <c r="BG717" s="316"/>
      <c r="BH717" s="316"/>
      <c r="BI717" s="316"/>
      <c r="BJ717" s="316"/>
      <c r="BK717" s="316"/>
      <c r="BL717" s="316"/>
      <c r="BM717" s="316"/>
      <c r="BN717" s="316"/>
      <c r="BO717" s="316"/>
      <c r="BP717" s="316"/>
      <c r="BQ717" s="316"/>
      <c r="BR717" s="316"/>
      <c r="BS717" s="316"/>
      <c r="BT717" s="316"/>
      <c r="BU717" s="316"/>
      <c r="BV717" s="316"/>
      <c r="BW717" s="316"/>
      <c r="BX717" s="316"/>
      <c r="BY717" s="316"/>
      <c r="BZ717" s="316"/>
      <c r="CA717" s="316"/>
      <c r="CB717" s="316"/>
      <c r="CC717" s="316"/>
      <c r="CD717" s="316"/>
      <c r="CE717" s="316"/>
      <c r="CF717" s="316"/>
      <c r="CG717" s="316"/>
      <c r="CH717" s="316"/>
      <c r="CI717" s="316"/>
      <c r="CJ717" s="316"/>
      <c r="CK717" s="316"/>
      <c r="CL717" s="316"/>
      <c r="CM717" s="316"/>
      <c r="CN717" s="316"/>
      <c r="CO717" s="316"/>
      <c r="CP717" s="316"/>
      <c r="CQ717" s="316"/>
      <c r="CR717" s="316"/>
      <c r="CS717" s="316"/>
      <c r="CT717" s="316"/>
      <c r="CU717" s="316"/>
      <c r="CV717" s="316"/>
      <c r="CW717" s="316"/>
      <c r="CX717" s="316"/>
      <c r="CY717" s="316"/>
      <c r="CZ717" s="316"/>
      <c r="DA717" s="316"/>
      <c r="DB717" s="316"/>
      <c r="DC717" s="316"/>
      <c r="DD717" s="316"/>
      <c r="DE717" s="316"/>
      <c r="DF717" s="316"/>
      <c r="DG717" s="316"/>
      <c r="DH717" s="316"/>
      <c r="DI717" s="316"/>
      <c r="DJ717" s="316"/>
      <c r="DK717" s="316"/>
      <c r="DL717" s="316"/>
      <c r="DM717" s="316"/>
      <c r="DN717" s="316"/>
      <c r="DO717" s="316"/>
      <c r="DP717" s="316"/>
      <c r="DQ717" s="316"/>
      <c r="DR717" s="316"/>
      <c r="DS717" s="316"/>
      <c r="DT717" s="316"/>
      <c r="DU717" s="316"/>
      <c r="DV717" s="316"/>
      <c r="DW717" s="316"/>
      <c r="DX717" s="316"/>
      <c r="DY717" s="316"/>
      <c r="DZ717" s="316"/>
      <c r="EA717" s="316"/>
      <c r="EB717" s="316"/>
      <c r="EC717" s="316"/>
      <c r="ED717" s="316"/>
      <c r="EE717" s="316"/>
      <c r="EF717" s="316"/>
      <c r="EG717" s="316"/>
    </row>
    <row r="718" spans="1:137" s="316" customFormat="1" ht="39.75" customHeight="1">
      <c r="A718" s="310">
        <v>3100</v>
      </c>
      <c r="B718" s="376" t="s">
        <v>336</v>
      </c>
      <c r="C718" s="376">
        <v>1</v>
      </c>
      <c r="D718" s="376">
        <v>0</v>
      </c>
      <c r="E718" s="376"/>
      <c r="F718" s="377" t="s">
        <v>75</v>
      </c>
      <c r="G718" s="332"/>
      <c r="H718" s="378">
        <f>SUM(H719)</f>
        <v>0</v>
      </c>
      <c r="I718" s="378">
        <f>I719</f>
        <v>50000</v>
      </c>
      <c r="J718" s="315">
        <v>0</v>
      </c>
      <c r="K718" s="282"/>
      <c r="L718" s="282"/>
      <c r="M718" s="282"/>
      <c r="N718" s="282"/>
      <c r="O718" s="282"/>
      <c r="P718" s="282"/>
      <c r="Q718" s="282"/>
      <c r="R718" s="282"/>
      <c r="S718" s="282"/>
      <c r="T718" s="282"/>
      <c r="U718" s="282"/>
      <c r="V718" s="282"/>
      <c r="W718" s="282"/>
      <c r="X718" s="282"/>
      <c r="Y718" s="282"/>
      <c r="Z718" s="282"/>
      <c r="AA718" s="282"/>
      <c r="AB718" s="282"/>
      <c r="AC718" s="282"/>
      <c r="AD718" s="282"/>
      <c r="AE718" s="282"/>
      <c r="AF718" s="282"/>
      <c r="AG718" s="282"/>
      <c r="AH718" s="282"/>
      <c r="AI718" s="282"/>
      <c r="AJ718" s="282"/>
      <c r="AK718" s="282"/>
      <c r="AL718" s="282"/>
      <c r="AM718" s="282"/>
      <c r="AN718" s="282"/>
      <c r="AO718" s="282"/>
      <c r="AP718" s="282"/>
      <c r="AQ718" s="282"/>
      <c r="AR718" s="282"/>
      <c r="AS718" s="282"/>
      <c r="AT718" s="282"/>
      <c r="AU718" s="282"/>
      <c r="AV718" s="282"/>
      <c r="AW718" s="282"/>
      <c r="AX718" s="282"/>
      <c r="AY718" s="282"/>
      <c r="AZ718" s="282"/>
      <c r="BA718" s="282"/>
      <c r="BB718" s="282"/>
      <c r="BC718" s="282"/>
      <c r="BD718" s="282"/>
      <c r="BE718" s="282"/>
      <c r="BF718" s="282"/>
      <c r="BG718" s="282"/>
      <c r="BH718" s="282"/>
      <c r="BI718" s="282"/>
      <c r="BJ718" s="282"/>
      <c r="BK718" s="282"/>
      <c r="BL718" s="282"/>
      <c r="BM718" s="282"/>
      <c r="BN718" s="282"/>
      <c r="BO718" s="282"/>
      <c r="BP718" s="282"/>
      <c r="BQ718" s="282"/>
      <c r="BR718" s="282"/>
      <c r="BS718" s="282"/>
      <c r="BT718" s="282"/>
      <c r="BU718" s="282"/>
      <c r="BV718" s="282"/>
      <c r="BW718" s="282"/>
      <c r="BX718" s="282"/>
      <c r="BY718" s="282"/>
      <c r="BZ718" s="282"/>
      <c r="CA718" s="282"/>
      <c r="CB718" s="282"/>
      <c r="CC718" s="282"/>
      <c r="CD718" s="282"/>
      <c r="CE718" s="282"/>
      <c r="CF718" s="282"/>
      <c r="CG718" s="282"/>
      <c r="CH718" s="282"/>
      <c r="CI718" s="282"/>
      <c r="CJ718" s="282"/>
      <c r="CK718" s="282"/>
      <c r="CL718" s="282"/>
      <c r="CM718" s="282"/>
      <c r="CN718" s="282"/>
      <c r="CO718" s="282"/>
      <c r="CP718" s="282"/>
      <c r="CQ718" s="282"/>
      <c r="CR718" s="282"/>
      <c r="CS718" s="282"/>
      <c r="CT718" s="282"/>
      <c r="CU718" s="282"/>
      <c r="CV718" s="282"/>
      <c r="CW718" s="282"/>
      <c r="CX718" s="282"/>
      <c r="CY718" s="282"/>
      <c r="CZ718" s="282"/>
      <c r="DA718" s="282"/>
      <c r="DB718" s="282"/>
      <c r="DC718" s="282"/>
      <c r="DD718" s="282"/>
      <c r="DE718" s="282"/>
      <c r="DF718" s="282"/>
      <c r="DG718" s="282"/>
      <c r="DH718" s="282"/>
      <c r="DI718" s="282"/>
      <c r="DJ718" s="282"/>
      <c r="DK718" s="282"/>
      <c r="DL718" s="282"/>
      <c r="DM718" s="282"/>
      <c r="DN718" s="282"/>
      <c r="DO718" s="282"/>
      <c r="DP718" s="282"/>
      <c r="DQ718" s="282"/>
      <c r="DR718" s="282"/>
      <c r="DS718" s="282"/>
      <c r="DT718" s="282"/>
      <c r="DU718" s="282"/>
      <c r="DV718" s="282"/>
      <c r="DW718" s="282"/>
      <c r="DX718" s="282"/>
      <c r="DY718" s="282"/>
      <c r="DZ718" s="282"/>
      <c r="EA718" s="282"/>
      <c r="EB718" s="282"/>
      <c r="EC718" s="282"/>
      <c r="ED718" s="282"/>
      <c r="EE718" s="282"/>
      <c r="EF718" s="282"/>
      <c r="EG718" s="282"/>
    </row>
    <row r="719" spans="1:10" ht="26.25" customHeight="1">
      <c r="A719" s="317">
        <v>3110</v>
      </c>
      <c r="B719" s="376" t="s">
        <v>336</v>
      </c>
      <c r="C719" s="376">
        <v>1</v>
      </c>
      <c r="D719" s="376">
        <v>2</v>
      </c>
      <c r="E719" s="376"/>
      <c r="F719" s="369" t="s">
        <v>106</v>
      </c>
      <c r="G719" s="332"/>
      <c r="H719" s="378">
        <f>SUM(H721)</f>
        <v>0</v>
      </c>
      <c r="I719" s="378">
        <f>I721</f>
        <v>50000</v>
      </c>
      <c r="J719" s="315">
        <v>0</v>
      </c>
    </row>
    <row r="720" spans="1:10" ht="59.25" customHeight="1">
      <c r="A720" s="317">
        <v>3112</v>
      </c>
      <c r="B720" s="311"/>
      <c r="C720" s="312"/>
      <c r="D720" s="312"/>
      <c r="E720" s="312"/>
      <c r="F720" s="320" t="s">
        <v>1000</v>
      </c>
      <c r="G720" s="321"/>
      <c r="H720" s="315">
        <f>SUM(I720:J720)</f>
        <v>0</v>
      </c>
      <c r="I720" s="315">
        <v>0</v>
      </c>
      <c r="J720" s="315">
        <v>0</v>
      </c>
    </row>
    <row r="721" spans="1:10" ht="21.75" customHeight="1">
      <c r="A721" s="317"/>
      <c r="B721" s="311"/>
      <c r="C721" s="312"/>
      <c r="D721" s="312"/>
      <c r="E721" s="317">
        <v>4891</v>
      </c>
      <c r="F721" s="351" t="s">
        <v>662</v>
      </c>
      <c r="G721" s="321"/>
      <c r="H721" s="378">
        <v>0</v>
      </c>
      <c r="I721" s="378">
        <v>50000</v>
      </c>
      <c r="J721" s="308">
        <v>0</v>
      </c>
    </row>
    <row r="722" spans="1:10" ht="29.25" customHeight="1">
      <c r="A722" s="317"/>
      <c r="B722" s="311"/>
      <c r="C722" s="312"/>
      <c r="D722" s="312"/>
      <c r="E722" s="312"/>
      <c r="F722" s="320" t="s">
        <v>1006</v>
      </c>
      <c r="G722" s="321"/>
      <c r="H722" s="315">
        <f>SUM(I722:J722)</f>
        <v>50000</v>
      </c>
      <c r="I722" s="315">
        <v>50000</v>
      </c>
      <c r="J722" s="315">
        <v>0</v>
      </c>
    </row>
    <row r="723" spans="1:5" ht="18">
      <c r="A723" s="316"/>
      <c r="B723" s="379"/>
      <c r="C723" s="380"/>
      <c r="D723" s="381"/>
      <c r="E723" s="381"/>
    </row>
    <row r="724" spans="3:5" ht="18">
      <c r="C724" s="380"/>
      <c r="D724" s="381"/>
      <c r="E724" s="381"/>
    </row>
    <row r="725" spans="3:6" ht="18">
      <c r="C725" s="380"/>
      <c r="D725" s="381"/>
      <c r="E725" s="381"/>
      <c r="F725" s="282"/>
    </row>
  </sheetData>
  <sheetProtection/>
  <mergeCells count="13">
    <mergeCell ref="H6:H7"/>
    <mergeCell ref="I6:J6"/>
    <mergeCell ref="A2:J2"/>
    <mergeCell ref="A1:J1"/>
    <mergeCell ref="A3:J3"/>
    <mergeCell ref="I5:J5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2022-03-17T06:52:02Z</cp:lastPrinted>
  <dcterms:created xsi:type="dcterms:W3CDTF">1996-10-14T23:33:28Z</dcterms:created>
  <dcterms:modified xsi:type="dcterms:W3CDTF">2022-11-22T11:43:21Z</dcterms:modified>
  <cp:category/>
  <cp:version/>
  <cp:contentType/>
  <cp:contentStatus/>
</cp:coreProperties>
</file>